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G:\Regional Dev\Community Dev\homeless\Continuum of Care\Continuum of Care  2024- CoC Builds NOFO\"/>
    </mc:Choice>
  </mc:AlternateContent>
  <xr:revisionPtr revIDLastSave="0" documentId="14_{BAED43A3-4AF1-46D2-A26C-F27A9E32D228}" xr6:coauthVersionLast="47" xr6:coauthVersionMax="47" xr10:uidLastSave="{00000000-0000-0000-0000-000000000000}"/>
  <bookViews>
    <workbookView xWindow="27720" yWindow="-120" windowWidth="29040" windowHeight="15720" tabRatio="815" firstSheet="4" activeTab="12" xr2:uid="{00000000-000D-0000-FFFF-FFFF00000000}"/>
  </bookViews>
  <sheets>
    <sheet name="Instructions" sheetId="36" r:id="rId1"/>
    <sheet name="Summary" sheetId="21" r:id="rId2"/>
    <sheet name="Checklist" sheetId="46" r:id="rId3"/>
    <sheet name="Contact &amp; Org. Information" sheetId="43" r:id="rId4"/>
    <sheet name="Misc." sheetId="44" r:id="rId5"/>
    <sheet name="Environmental" sheetId="45" r:id="rId6"/>
    <sheet name="Sources of Funds" sheetId="1" r:id="rId7"/>
    <sheet name="Dev. Budget" sheetId="2" r:id="rId8"/>
    <sheet name="Sources &amp; Uses" sheetId="32" r:id="rId9"/>
    <sheet name="Unit Mix &amp; Rental Income" sheetId="3" r:id="rId10"/>
    <sheet name="Year 1 Operating Budget" sheetId="4" r:id="rId11"/>
    <sheet name="Proforma - 20 Years" sheetId="5" r:id="rId12"/>
    <sheet name="Property Standards" sheetId="37" r:id="rId13"/>
    <sheet name="DeveloperOwner Capacity" sheetId="22" r:id="rId14"/>
    <sheet name="Legal Status Q." sheetId="50" r:id="rId15"/>
    <sheet name="Cert. of Complete Discl." sheetId="49" r:id="rId16"/>
    <sheet name="NA" sheetId="26" r:id="rId17"/>
  </sheets>
  <externalReferences>
    <externalReference r:id="rId18"/>
  </externalReferences>
  <definedNames>
    <definedName name="City">NA!$B$43:$B$53</definedName>
    <definedName name="EligibleActivities">NA!$B$101:$B$107</definedName>
    <definedName name="EnvReview">NA!$B$13:$B$17</definedName>
    <definedName name="EnvReviewOutcome">NA!#REF!</definedName>
    <definedName name="ERDate">NA!$B$21:$B$23</definedName>
    <definedName name="EROutcome">NA!#REF!</definedName>
    <definedName name="FixedFloating">NA!$B$10:$B$11</definedName>
    <definedName name="Jurisdiction">NA!$B$1:$B$7</definedName>
    <definedName name="LoanType">NA!$B$65:$B$68</definedName>
    <definedName name="NCRehab">NA!$B$84:$B$85</definedName>
    <definedName name="New_Construction">NA!$B$84:$B$85</definedName>
    <definedName name="No_more_than_50__of_Total_Developer_Fee_can_be_shown_as_deferred">Summary!$F$47</definedName>
    <definedName name="OrgType">NA!$B$75:$B$79</definedName>
    <definedName name="OtherFunding">NA!$B$58:$B$63</definedName>
    <definedName name="Outcome">NA!$B$21:$B$23</definedName>
    <definedName name="Outcome1">NA!$B$21:$B$23</definedName>
    <definedName name="Population">NA!$E$71:$E$75</definedName>
    <definedName name="Population2">NA!$E$71:$E$76</definedName>
    <definedName name="Population3">NA!$E$71:$E$78</definedName>
    <definedName name="_xlnm.Print_Area" localSheetId="3">'Contact &amp; Org. Information'!$A$1:$N$115</definedName>
    <definedName name="_xlnm.Print_Area" localSheetId="7">'Dev. Budget'!$A$1:$G$128</definedName>
    <definedName name="_xlnm.Print_Area" localSheetId="13">'DeveloperOwner Capacity'!$A$1:$N$130</definedName>
    <definedName name="_xlnm.Print_Area" localSheetId="5">Environmental!$A$1:$N$55</definedName>
    <definedName name="_xlnm.Print_Area" localSheetId="0">Instructions!$A$1:$N$47</definedName>
    <definedName name="_xlnm.Print_Area" localSheetId="14">'Legal Status Q.'!$A$1:$N$48</definedName>
    <definedName name="_xlnm.Print_Area" localSheetId="4">Misc.!$A$1:$N$37</definedName>
    <definedName name="_xlnm.Print_Area" localSheetId="11">'Proforma - 20 Years'!$A$1:$W$61</definedName>
    <definedName name="_xlnm.Print_Area" localSheetId="12">'Property Standards'!$A$1:$N$55</definedName>
    <definedName name="_xlnm.Print_Area" localSheetId="8">'Sources &amp; Uses'!$A$1:$S$126</definedName>
    <definedName name="_xlnm.Print_Area" localSheetId="6">'Sources of Funds'!$A$1:$O$45</definedName>
    <definedName name="_xlnm.Print_Area" localSheetId="1">Summary!$A$1:$N$90</definedName>
    <definedName name="_xlnm.Print_Area" localSheetId="9">'Unit Mix &amp; Rental Income'!$A$1:$J$260</definedName>
    <definedName name="_xlnm.Print_Area" localSheetId="10">'Year 1 Operating Budget'!$A$1:$F$92</definedName>
    <definedName name="ProjectType">NA!$B$92:$B$93</definedName>
    <definedName name="Rental">NA!$B$81:$B$82</definedName>
    <definedName name="RentalOwner">NA!$B$81:$B$82</definedName>
    <definedName name="Role">NA!$B$87:$B$90</definedName>
    <definedName name="TCAC">NA!$E$71:$F$78</definedName>
    <definedName name="type">NA!$B$101:$B$107</definedName>
    <definedName name="Unincorporated_County">NA!$B$1:$B$7</definedName>
    <definedName name="YesNo1">NA!$I$11:$I$13</definedName>
    <definedName name="YN">NA!$B$40:$B$41</definedName>
    <definedName name="YNNA">NA!$I$2:$I$4</definedName>
    <definedName name="YNNA1">NA!$I$2:$I$4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90" i="3" l="1"/>
  <c r="J19" i="3"/>
  <c r="D118" i="2"/>
  <c r="D119" i="2" s="1"/>
  <c r="D115" i="2"/>
  <c r="D116" i="2"/>
  <c r="D117" i="2"/>
  <c r="D114" i="2"/>
  <c r="D98" i="2"/>
  <c r="D99" i="2"/>
  <c r="D100" i="2"/>
  <c r="D101" i="2"/>
  <c r="D102" i="2"/>
  <c r="D103" i="2"/>
  <c r="D104" i="2"/>
  <c r="D105" i="2"/>
  <c r="D106" i="2"/>
  <c r="D107" i="2"/>
  <c r="D108" i="2"/>
  <c r="D109" i="2"/>
  <c r="D110" i="2"/>
  <c r="D97" i="2"/>
  <c r="D88" i="2"/>
  <c r="D89" i="2"/>
  <c r="D90" i="2"/>
  <c r="D91" i="2"/>
  <c r="D92" i="2"/>
  <c r="D93" i="2"/>
  <c r="D94" i="2"/>
  <c r="D87" i="2"/>
  <c r="D80" i="2"/>
  <c r="D81" i="2"/>
  <c r="D82" i="2"/>
  <c r="D83" i="2"/>
  <c r="D84" i="2"/>
  <c r="D79" i="2"/>
  <c r="D73" i="2"/>
  <c r="D74" i="2"/>
  <c r="D75" i="2"/>
  <c r="D76" i="2"/>
  <c r="D72" i="2"/>
  <c r="D64" i="2"/>
  <c r="D65" i="2"/>
  <c r="D66" i="2"/>
  <c r="D67" i="2"/>
  <c r="D68" i="2"/>
  <c r="D69" i="2"/>
  <c r="D63" i="2"/>
  <c r="D61" i="2"/>
  <c r="D48" i="2"/>
  <c r="D49" i="2"/>
  <c r="D50" i="2"/>
  <c r="D51" i="2"/>
  <c r="D52" i="2"/>
  <c r="D53" i="2"/>
  <c r="D54" i="2"/>
  <c r="D55" i="2"/>
  <c r="D56" i="2"/>
  <c r="D57" i="2"/>
  <c r="D58" i="2"/>
  <c r="D59" i="2"/>
  <c r="D60" i="2"/>
  <c r="D47" i="2"/>
  <c r="D44" i="2"/>
  <c r="D43" i="2"/>
  <c r="D39" i="2"/>
  <c r="D40" i="2"/>
  <c r="D38" i="2"/>
  <c r="D34" i="2"/>
  <c r="D35" i="2"/>
  <c r="D33" i="2"/>
  <c r="D30" i="2"/>
  <c r="D29" i="2"/>
  <c r="D27" i="2"/>
  <c r="D16" i="2"/>
  <c r="D17" i="2"/>
  <c r="D18" i="2"/>
  <c r="D19" i="2"/>
  <c r="D20" i="2"/>
  <c r="D21" i="2"/>
  <c r="D22" i="2"/>
  <c r="D23" i="2"/>
  <c r="D24" i="2"/>
  <c r="D25" i="2"/>
  <c r="D26" i="2"/>
  <c r="D15" i="2"/>
  <c r="D13" i="2"/>
  <c r="D10" i="2"/>
  <c r="D11" i="2"/>
  <c r="D12" i="2"/>
  <c r="D8" i="2"/>
  <c r="D9" i="2"/>
  <c r="D7" i="2"/>
  <c r="G32" i="21"/>
  <c r="G30" i="21"/>
  <c r="E23" i="21"/>
  <c r="A20" i="37"/>
  <c r="J66" i="21"/>
  <c r="J67" i="21"/>
  <c r="H66" i="21"/>
  <c r="G66" i="21"/>
  <c r="F66" i="21"/>
  <c r="E66" i="21"/>
  <c r="O14" i="21"/>
  <c r="O13" i="21"/>
  <c r="F21" i="1"/>
  <c r="F40" i="1" s="1"/>
  <c r="E19" i="21"/>
  <c r="E20" i="21" s="1"/>
  <c r="K20" i="21" s="1"/>
  <c r="B8" i="3"/>
  <c r="E9" i="3"/>
  <c r="E10" i="3"/>
  <c r="E11" i="3"/>
  <c r="E12" i="3"/>
  <c r="E8" i="3"/>
  <c r="D9" i="3"/>
  <c r="D10" i="3"/>
  <c r="D11" i="3"/>
  <c r="D12" i="3"/>
  <c r="D8" i="3"/>
  <c r="C12" i="3"/>
  <c r="C11" i="3"/>
  <c r="C10" i="3"/>
  <c r="C9" i="3"/>
  <c r="C8" i="3"/>
  <c r="B12" i="3"/>
  <c r="B11" i="3"/>
  <c r="B10" i="3"/>
  <c r="B9" i="3"/>
  <c r="F25" i="3"/>
  <c r="E25" i="3"/>
  <c r="D25" i="3"/>
  <c r="C25" i="3"/>
  <c r="B25" i="3"/>
  <c r="F24" i="3"/>
  <c r="E24" i="3"/>
  <c r="D24" i="3"/>
  <c r="C24" i="3"/>
  <c r="B24" i="3"/>
  <c r="B18" i="3"/>
  <c r="C13" i="3"/>
  <c r="D13" i="3"/>
  <c r="E13" i="3"/>
  <c r="F13" i="3"/>
  <c r="C14" i="3"/>
  <c r="D14" i="3"/>
  <c r="E14" i="3"/>
  <c r="F14" i="3"/>
  <c r="E21" i="21" l="1"/>
  <c r="K21" i="21" s="1"/>
  <c r="F8" i="3"/>
  <c r="E30" i="3" s="1"/>
  <c r="F9" i="3"/>
  <c r="G9" i="3" s="1"/>
  <c r="F10" i="3"/>
  <c r="E32" i="3" s="1"/>
  <c r="I32" i="3" s="1"/>
  <c r="F12" i="3"/>
  <c r="G12" i="3" s="1"/>
  <c r="G25" i="3"/>
  <c r="F11" i="3"/>
  <c r="E15" i="3"/>
  <c r="D15" i="3"/>
  <c r="C15" i="3"/>
  <c r="G24" i="3"/>
  <c r="N12" i="32"/>
  <c r="A40" i="1"/>
  <c r="A38" i="1"/>
  <c r="A34" i="1"/>
  <c r="A28" i="1"/>
  <c r="A29" i="1"/>
  <c r="A30" i="1"/>
  <c r="A31" i="1"/>
  <c r="A32" i="1"/>
  <c r="A33" i="1"/>
  <c r="A35" i="1"/>
  <c r="A36" i="1"/>
  <c r="A37" i="1"/>
  <c r="A39" i="1"/>
  <c r="A27" i="1"/>
  <c r="C44" i="1"/>
  <c r="K26" i="1"/>
  <c r="F23" i="1"/>
  <c r="C45" i="1" s="1"/>
  <c r="F41" i="1"/>
  <c r="G8" i="3" l="1"/>
  <c r="G10" i="3"/>
  <c r="E31" i="3"/>
  <c r="I31" i="3" s="1"/>
  <c r="F15" i="3"/>
  <c r="E33" i="3"/>
  <c r="G11" i="3"/>
  <c r="E34" i="3"/>
  <c r="I30" i="3"/>
  <c r="O41" i="21"/>
  <c r="C140" i="3" l="1"/>
  <c r="F22" i="3" s="1"/>
  <c r="C137" i="3"/>
  <c r="E22" i="3" s="1"/>
  <c r="C134" i="3"/>
  <c r="D22" i="3" s="1"/>
  <c r="C131" i="3"/>
  <c r="C22" i="3" s="1"/>
  <c r="C128" i="3"/>
  <c r="B22" i="3" s="1"/>
  <c r="C112" i="3"/>
  <c r="F21" i="3" s="1"/>
  <c r="C109" i="3"/>
  <c r="E21" i="3" s="1"/>
  <c r="C106" i="3"/>
  <c r="D21" i="3" s="1"/>
  <c r="C103" i="3"/>
  <c r="C21" i="3" s="1"/>
  <c r="C100" i="3"/>
  <c r="B21" i="3" s="1"/>
  <c r="C84" i="3"/>
  <c r="F20" i="3" s="1"/>
  <c r="C72" i="3"/>
  <c r="B20" i="3" s="1"/>
  <c r="C56" i="3"/>
  <c r="F19" i="3" s="1"/>
  <c r="C53" i="3"/>
  <c r="E19" i="3" s="1"/>
  <c r="C50" i="3"/>
  <c r="D19" i="3" s="1"/>
  <c r="C178" i="3"/>
  <c r="F23" i="3" s="1"/>
  <c r="C81" i="3"/>
  <c r="E20" i="3" s="1"/>
  <c r="C78" i="3"/>
  <c r="D20" i="3" s="1"/>
  <c r="C75" i="3"/>
  <c r="C20" i="3" s="1"/>
  <c r="G22" i="3" l="1"/>
  <c r="G20" i="3"/>
  <c r="G21" i="3"/>
  <c r="A24" i="3"/>
  <c r="A23" i="3"/>
  <c r="A22" i="3"/>
  <c r="A21" i="3"/>
  <c r="A20" i="3"/>
  <c r="A19" i="3"/>
  <c r="P120" i="32"/>
  <c r="P121" i="32" s="1"/>
  <c r="Q117" i="32"/>
  <c r="Q118" i="32"/>
  <c r="Q119" i="32"/>
  <c r="Q116" i="32"/>
  <c r="P113" i="32"/>
  <c r="O113" i="32"/>
  <c r="Q100" i="32"/>
  <c r="Q101" i="32"/>
  <c r="Q102" i="32"/>
  <c r="Q103" i="32"/>
  <c r="Q104" i="32"/>
  <c r="Q105" i="32"/>
  <c r="Q106" i="32"/>
  <c r="Q107" i="32"/>
  <c r="Q108" i="32"/>
  <c r="Q109" i="32"/>
  <c r="Q110" i="32"/>
  <c r="Q111" i="32"/>
  <c r="Q112" i="32"/>
  <c r="Q99" i="32"/>
  <c r="Q90" i="32"/>
  <c r="Q91" i="32"/>
  <c r="Q92" i="32"/>
  <c r="Q93" i="32"/>
  <c r="Q94" i="32"/>
  <c r="Q95" i="32"/>
  <c r="Q96" i="32"/>
  <c r="Q89" i="32"/>
  <c r="Q82" i="32"/>
  <c r="Q86" i="32"/>
  <c r="Q75" i="32"/>
  <c r="Q76" i="32"/>
  <c r="Q77" i="32"/>
  <c r="Q78" i="32"/>
  <c r="Q74" i="32"/>
  <c r="Q66" i="32"/>
  <c r="Q67" i="32"/>
  <c r="Q68" i="32"/>
  <c r="Q69" i="32"/>
  <c r="Q70" i="32"/>
  <c r="Q71" i="32"/>
  <c r="Q65" i="32"/>
  <c r="Q50" i="32"/>
  <c r="Q51" i="32"/>
  <c r="Q52" i="32"/>
  <c r="Q53" i="32"/>
  <c r="Q54" i="32"/>
  <c r="Q55" i="32"/>
  <c r="Q56" i="32"/>
  <c r="Q57" i="32"/>
  <c r="Q58" i="32"/>
  <c r="Q59" i="32"/>
  <c r="Q60" i="32"/>
  <c r="Q62" i="32"/>
  <c r="Q49" i="32"/>
  <c r="Q45" i="32"/>
  <c r="Q41" i="32"/>
  <c r="Q42" i="32"/>
  <c r="Q40" i="32"/>
  <c r="Q36" i="32"/>
  <c r="Q37" i="32"/>
  <c r="Q35" i="32"/>
  <c r="Q32" i="32"/>
  <c r="Q31" i="32"/>
  <c r="Q18" i="32"/>
  <c r="Q19" i="32"/>
  <c r="Q20" i="32"/>
  <c r="Q21" i="32"/>
  <c r="Q22" i="32"/>
  <c r="Q23" i="32"/>
  <c r="Q24" i="32"/>
  <c r="Q25" i="32"/>
  <c r="Q26" i="32"/>
  <c r="Q27" i="32"/>
  <c r="Q28" i="32"/>
  <c r="Q17" i="32"/>
  <c r="Q10" i="32"/>
  <c r="Q11" i="32"/>
  <c r="Q13" i="32"/>
  <c r="Q14" i="32"/>
  <c r="Q9" i="32"/>
  <c r="Q72" i="32" l="1"/>
  <c r="Q97" i="32"/>
  <c r="Q79" i="32"/>
  <c r="Q120" i="32"/>
  <c r="Q43" i="32"/>
  <c r="Q38" i="32"/>
  <c r="Q29" i="32"/>
  <c r="F26" i="3"/>
  <c r="D32" i="21"/>
  <c r="E6" i="21" l="1"/>
  <c r="A1" i="36"/>
  <c r="C242" i="3" l="1"/>
  <c r="F32" i="21" l="1"/>
  <c r="F33" i="21"/>
  <c r="F34" i="21"/>
  <c r="F31" i="21"/>
  <c r="F30" i="21"/>
  <c r="H13" i="3"/>
  <c r="H14" i="3"/>
  <c r="P124" i="32" l="1"/>
  <c r="P125" i="32" l="1"/>
  <c r="P126" i="32" s="1"/>
  <c r="F35" i="21"/>
  <c r="G155" i="3"/>
  <c r="G156" i="3"/>
  <c r="G175" i="3"/>
  <c r="G176" i="3"/>
  <c r="G170" i="3"/>
  <c r="G171" i="3"/>
  <c r="G165" i="3"/>
  <c r="G166" i="3"/>
  <c r="G160" i="3"/>
  <c r="G161" i="3"/>
  <c r="E42" i="3" l="1"/>
  <c r="G42" i="3"/>
  <c r="H42" i="3" s="1"/>
  <c r="I42" i="3" s="1"/>
  <c r="J42" i="3" s="1"/>
  <c r="E43" i="3"/>
  <c r="G43" i="3"/>
  <c r="H43" i="3" s="1"/>
  <c r="I43" i="3" s="1"/>
  <c r="J43" i="3" s="1"/>
  <c r="E45" i="3"/>
  <c r="G45" i="3"/>
  <c r="H45" i="3" s="1"/>
  <c r="I45" i="3" s="1"/>
  <c r="J45" i="3" s="1"/>
  <c r="E46" i="3"/>
  <c r="G46" i="3"/>
  <c r="H46" i="3" s="1"/>
  <c r="I46" i="3" s="1"/>
  <c r="J46" i="3" s="1"/>
  <c r="E48" i="3"/>
  <c r="G48" i="3"/>
  <c r="H48" i="3" s="1"/>
  <c r="I48" i="3" s="1"/>
  <c r="J48" i="3" s="1"/>
  <c r="E49" i="3"/>
  <c r="G49" i="3"/>
  <c r="H49" i="3" s="1"/>
  <c r="I49" i="3" s="1"/>
  <c r="J49" i="3" s="1"/>
  <c r="E51" i="3"/>
  <c r="G51" i="3"/>
  <c r="H51" i="3" s="1"/>
  <c r="I51" i="3" s="1"/>
  <c r="J51" i="3" s="1"/>
  <c r="E52" i="3"/>
  <c r="G52" i="3"/>
  <c r="H52" i="3" s="1"/>
  <c r="I52" i="3" s="1"/>
  <c r="J52" i="3" s="1"/>
  <c r="E54" i="3"/>
  <c r="G54" i="3"/>
  <c r="H54" i="3" s="1"/>
  <c r="I54" i="3" s="1"/>
  <c r="J54" i="3" s="1"/>
  <c r="E55" i="3"/>
  <c r="G55" i="3"/>
  <c r="H55" i="3" s="1"/>
  <c r="I55" i="3" s="1"/>
  <c r="J55" i="3" s="1"/>
  <c r="A1" i="45"/>
  <c r="C93" i="2"/>
  <c r="G217" i="3"/>
  <c r="H217" i="3" s="1"/>
  <c r="I217" i="3" s="1"/>
  <c r="G222" i="3"/>
  <c r="H222" i="3" s="1"/>
  <c r="I222" i="3" s="1"/>
  <c r="G219" i="3"/>
  <c r="H219" i="3" s="1"/>
  <c r="I219" i="3" s="1"/>
  <c r="G218" i="3"/>
  <c r="H218" i="3" s="1"/>
  <c r="I218" i="3" s="1"/>
  <c r="G220" i="3"/>
  <c r="H220" i="3" s="1"/>
  <c r="I220" i="3" s="1"/>
  <c r="G221" i="3"/>
  <c r="H221" i="3" s="1"/>
  <c r="I221" i="3" s="1"/>
  <c r="G223" i="3"/>
  <c r="H223" i="3" s="1"/>
  <c r="I223" i="3" s="1"/>
  <c r="G139" i="3"/>
  <c r="H139" i="3" s="1"/>
  <c r="I139" i="3" s="1"/>
  <c r="J139" i="3" s="1"/>
  <c r="G138" i="3"/>
  <c r="H138" i="3" s="1"/>
  <c r="I138" i="3" s="1"/>
  <c r="J138" i="3" s="1"/>
  <c r="G111" i="3"/>
  <c r="H111" i="3" s="1"/>
  <c r="I111" i="3" s="1"/>
  <c r="J111" i="3" s="1"/>
  <c r="G110" i="3"/>
  <c r="H110" i="3" s="1"/>
  <c r="I110" i="3" s="1"/>
  <c r="J110" i="3" s="1"/>
  <c r="G83" i="3"/>
  <c r="H83" i="3" s="1"/>
  <c r="I83" i="3" s="1"/>
  <c r="J83" i="3" s="1"/>
  <c r="G82" i="3"/>
  <c r="H82" i="3" s="1"/>
  <c r="I82" i="3" s="1"/>
  <c r="J82" i="3" s="1"/>
  <c r="G177" i="3"/>
  <c r="H177" i="3" s="1"/>
  <c r="I177" i="3" s="1"/>
  <c r="J177" i="3" s="1"/>
  <c r="G172" i="3"/>
  <c r="H172" i="3" s="1"/>
  <c r="I172" i="3" s="1"/>
  <c r="G136" i="3"/>
  <c r="H136" i="3" s="1"/>
  <c r="I136" i="3" s="1"/>
  <c r="J136" i="3" s="1"/>
  <c r="G135" i="3"/>
  <c r="H135" i="3" s="1"/>
  <c r="I135" i="3" s="1"/>
  <c r="J135" i="3" s="1"/>
  <c r="G108" i="3"/>
  <c r="H108" i="3" s="1"/>
  <c r="I108" i="3" s="1"/>
  <c r="J108" i="3" s="1"/>
  <c r="G107" i="3"/>
  <c r="H107" i="3" s="1"/>
  <c r="I107" i="3" s="1"/>
  <c r="J107" i="3" s="1"/>
  <c r="G80" i="3"/>
  <c r="H80" i="3" s="1"/>
  <c r="I80" i="3" s="1"/>
  <c r="J80" i="3" s="1"/>
  <c r="G79" i="3"/>
  <c r="H79" i="3" s="1"/>
  <c r="I79" i="3" s="1"/>
  <c r="J79" i="3" s="1"/>
  <c r="G167" i="3"/>
  <c r="H167" i="3" s="1"/>
  <c r="I167" i="3" s="1"/>
  <c r="J167" i="3" s="1"/>
  <c r="G133" i="3"/>
  <c r="H133" i="3" s="1"/>
  <c r="I133" i="3" s="1"/>
  <c r="J133" i="3" s="1"/>
  <c r="G132" i="3"/>
  <c r="H132" i="3" s="1"/>
  <c r="I132" i="3" s="1"/>
  <c r="J132" i="3" s="1"/>
  <c r="G105" i="3"/>
  <c r="H105" i="3" s="1"/>
  <c r="I105" i="3" s="1"/>
  <c r="J105" i="3" s="1"/>
  <c r="G104" i="3"/>
  <c r="H104" i="3" s="1"/>
  <c r="I104" i="3" s="1"/>
  <c r="J104" i="3" s="1"/>
  <c r="G77" i="3"/>
  <c r="H77" i="3" s="1"/>
  <c r="I77" i="3" s="1"/>
  <c r="J77" i="3" s="1"/>
  <c r="G76" i="3"/>
  <c r="H76" i="3" s="1"/>
  <c r="I76" i="3" s="1"/>
  <c r="J76" i="3" s="1"/>
  <c r="G162" i="3"/>
  <c r="H162" i="3" s="1"/>
  <c r="I162" i="3" s="1"/>
  <c r="J162" i="3" s="1"/>
  <c r="G157" i="3"/>
  <c r="H157" i="3" s="1"/>
  <c r="I157" i="3" s="1"/>
  <c r="J157" i="3" s="1"/>
  <c r="G130" i="3"/>
  <c r="H130" i="3" s="1"/>
  <c r="I130" i="3" s="1"/>
  <c r="J130" i="3" s="1"/>
  <c r="G129" i="3"/>
  <c r="H129" i="3" s="1"/>
  <c r="I129" i="3" s="1"/>
  <c r="J129" i="3" s="1"/>
  <c r="G102" i="3"/>
  <c r="H102" i="3" s="1"/>
  <c r="I102" i="3" s="1"/>
  <c r="J102" i="3" s="1"/>
  <c r="G101" i="3"/>
  <c r="H101" i="3" s="1"/>
  <c r="I101" i="3" s="1"/>
  <c r="J101" i="3" s="1"/>
  <c r="G74" i="3"/>
  <c r="H74" i="3" s="1"/>
  <c r="I74" i="3" s="1"/>
  <c r="J74" i="3" s="1"/>
  <c r="G73" i="3"/>
  <c r="H73" i="3" s="1"/>
  <c r="I73" i="3" s="1"/>
  <c r="J73" i="3" s="1"/>
  <c r="G127" i="3"/>
  <c r="H127" i="3" s="1"/>
  <c r="I127" i="3" s="1"/>
  <c r="J127" i="3" s="1"/>
  <c r="G126" i="3"/>
  <c r="H126" i="3" s="1"/>
  <c r="I126" i="3" s="1"/>
  <c r="J126" i="3" s="1"/>
  <c r="G99" i="3"/>
  <c r="H99" i="3" s="1"/>
  <c r="I99" i="3" s="1"/>
  <c r="J99" i="3" s="1"/>
  <c r="G98" i="3"/>
  <c r="H98" i="3" s="1"/>
  <c r="I98" i="3" s="1"/>
  <c r="J98" i="3" s="1"/>
  <c r="G71" i="3"/>
  <c r="H71" i="3" s="1"/>
  <c r="I71" i="3" s="1"/>
  <c r="J71" i="3" s="1"/>
  <c r="G70" i="3"/>
  <c r="H70" i="3" s="1"/>
  <c r="I70" i="3" s="1"/>
  <c r="J70" i="3" s="1"/>
  <c r="H120" i="32"/>
  <c r="D44" i="21"/>
  <c r="F62" i="21"/>
  <c r="I242" i="3"/>
  <c r="D244" i="3"/>
  <c r="E244" i="3"/>
  <c r="F244" i="3"/>
  <c r="G244" i="3"/>
  <c r="H244" i="3"/>
  <c r="I244" i="3"/>
  <c r="C244" i="3"/>
  <c r="D243" i="3"/>
  <c r="E243" i="3"/>
  <c r="F243" i="3"/>
  <c r="G243" i="3"/>
  <c r="H243" i="3"/>
  <c r="I243" i="3"/>
  <c r="C243" i="3"/>
  <c r="E242" i="3"/>
  <c r="D242" i="3"/>
  <c r="F242" i="3"/>
  <c r="G242" i="3"/>
  <c r="H242" i="3"/>
  <c r="H211" i="3"/>
  <c r="I211" i="3" s="1"/>
  <c r="J211" i="3" s="1"/>
  <c r="E211" i="3"/>
  <c r="H210" i="3"/>
  <c r="I210" i="3" s="1"/>
  <c r="J210" i="3" s="1"/>
  <c r="E210" i="3"/>
  <c r="H209" i="3"/>
  <c r="I209" i="3" s="1"/>
  <c r="J209" i="3" s="1"/>
  <c r="E209" i="3"/>
  <c r="B14" i="3"/>
  <c r="B13" i="3"/>
  <c r="D34" i="21"/>
  <c r="C34" i="21"/>
  <c r="E33" i="21"/>
  <c r="D33" i="21"/>
  <c r="E32" i="21"/>
  <c r="C32" i="21"/>
  <c r="E30" i="21"/>
  <c r="D30" i="21"/>
  <c r="H200" i="3"/>
  <c r="I200" i="3" s="1"/>
  <c r="J200" i="3" s="1"/>
  <c r="E200" i="3"/>
  <c r="H199" i="3"/>
  <c r="I199" i="3" s="1"/>
  <c r="J199" i="3" s="1"/>
  <c r="E199" i="3"/>
  <c r="H198" i="3"/>
  <c r="I198" i="3" s="1"/>
  <c r="J198" i="3" s="1"/>
  <c r="E198" i="3"/>
  <c r="H197" i="3"/>
  <c r="I197" i="3" s="1"/>
  <c r="J197" i="3" s="1"/>
  <c r="E197" i="3"/>
  <c r="H196" i="3"/>
  <c r="I196" i="3" s="1"/>
  <c r="J196" i="3" s="1"/>
  <c r="E196" i="3"/>
  <c r="H195" i="3"/>
  <c r="I195" i="3" s="1"/>
  <c r="J195" i="3" s="1"/>
  <c r="E195" i="3"/>
  <c r="H194" i="3"/>
  <c r="I194" i="3" s="1"/>
  <c r="J194" i="3" s="1"/>
  <c r="E194" i="3"/>
  <c r="E31" i="21"/>
  <c r="D31" i="21"/>
  <c r="H208" i="3"/>
  <c r="I208" i="3" s="1"/>
  <c r="J208" i="3" s="1"/>
  <c r="E208" i="3"/>
  <c r="H207" i="3"/>
  <c r="I207" i="3" s="1"/>
  <c r="J207" i="3" s="1"/>
  <c r="E207" i="3"/>
  <c r="H206" i="3"/>
  <c r="I206" i="3" s="1"/>
  <c r="J206" i="3" s="1"/>
  <c r="E206" i="3"/>
  <c r="G205" i="3"/>
  <c r="H205" i="3" s="1"/>
  <c r="I205" i="3" s="1"/>
  <c r="J205" i="3" s="1"/>
  <c r="E205" i="3"/>
  <c r="C188" i="3"/>
  <c r="H187" i="3"/>
  <c r="I187" i="3" s="1"/>
  <c r="J187" i="3" s="1"/>
  <c r="E187" i="3"/>
  <c r="H186" i="3"/>
  <c r="I186" i="3" s="1"/>
  <c r="J186" i="3" s="1"/>
  <c r="E186" i="3"/>
  <c r="H185" i="3"/>
  <c r="I185" i="3" s="1"/>
  <c r="J185" i="3" s="1"/>
  <c r="E185" i="3"/>
  <c r="G184" i="3"/>
  <c r="H184" i="3" s="1"/>
  <c r="I184" i="3" s="1"/>
  <c r="J184" i="3" s="1"/>
  <c r="E184" i="3"/>
  <c r="C183" i="3"/>
  <c r="H182" i="3"/>
  <c r="I182" i="3" s="1"/>
  <c r="J182" i="3" s="1"/>
  <c r="E182" i="3"/>
  <c r="H181" i="3"/>
  <c r="I181" i="3" s="1"/>
  <c r="J181" i="3" s="1"/>
  <c r="E181" i="3"/>
  <c r="H180" i="3"/>
  <c r="I180" i="3" s="1"/>
  <c r="J180" i="3" s="1"/>
  <c r="E180" i="3"/>
  <c r="G179" i="3"/>
  <c r="H179" i="3" s="1"/>
  <c r="I179" i="3" s="1"/>
  <c r="J179" i="3" s="1"/>
  <c r="E179" i="3"/>
  <c r="E177" i="3"/>
  <c r="H176" i="3"/>
  <c r="I176" i="3" s="1"/>
  <c r="J176" i="3" s="1"/>
  <c r="E176" i="3"/>
  <c r="H175" i="3"/>
  <c r="I175" i="3" s="1"/>
  <c r="J175" i="3" s="1"/>
  <c r="E175" i="3"/>
  <c r="G174" i="3"/>
  <c r="H174" i="3" s="1"/>
  <c r="I174" i="3" s="1"/>
  <c r="J174" i="3" s="1"/>
  <c r="E174" i="3"/>
  <c r="C173" i="3"/>
  <c r="E23" i="3" s="1"/>
  <c r="E172" i="3"/>
  <c r="H171" i="3"/>
  <c r="I171" i="3" s="1"/>
  <c r="J171" i="3" s="1"/>
  <c r="E171" i="3"/>
  <c r="H170" i="3"/>
  <c r="I170" i="3" s="1"/>
  <c r="J170" i="3" s="1"/>
  <c r="E170" i="3"/>
  <c r="G169" i="3"/>
  <c r="H169" i="3" s="1"/>
  <c r="I169" i="3" s="1"/>
  <c r="J169" i="3" s="1"/>
  <c r="E169" i="3"/>
  <c r="C168" i="3"/>
  <c r="D23" i="3" s="1"/>
  <c r="D26" i="3" s="1"/>
  <c r="E167" i="3"/>
  <c r="H166" i="3"/>
  <c r="I166" i="3" s="1"/>
  <c r="J166" i="3" s="1"/>
  <c r="E166" i="3"/>
  <c r="H165" i="3"/>
  <c r="I165" i="3" s="1"/>
  <c r="J165" i="3" s="1"/>
  <c r="E165" i="3"/>
  <c r="G164" i="3"/>
  <c r="H164" i="3" s="1"/>
  <c r="I164" i="3" s="1"/>
  <c r="J164" i="3" s="1"/>
  <c r="E164" i="3"/>
  <c r="C163" i="3"/>
  <c r="C23" i="3" s="1"/>
  <c r="E162" i="3"/>
  <c r="H161" i="3"/>
  <c r="I161" i="3" s="1"/>
  <c r="J161" i="3" s="1"/>
  <c r="E161" i="3"/>
  <c r="H160" i="3"/>
  <c r="I160" i="3" s="1"/>
  <c r="J160" i="3" s="1"/>
  <c r="E160" i="3"/>
  <c r="G159" i="3"/>
  <c r="H159" i="3" s="1"/>
  <c r="I159" i="3" s="1"/>
  <c r="J159" i="3" s="1"/>
  <c r="E159" i="3"/>
  <c r="C158" i="3"/>
  <c r="B23" i="3" s="1"/>
  <c r="G23" i="3" s="1"/>
  <c r="E157" i="3"/>
  <c r="H156" i="3"/>
  <c r="I156" i="3" s="1"/>
  <c r="J156" i="3" s="1"/>
  <c r="E156" i="3"/>
  <c r="H155" i="3"/>
  <c r="I155" i="3" s="1"/>
  <c r="J155" i="3" s="1"/>
  <c r="E155" i="3"/>
  <c r="G154" i="3"/>
  <c r="H154" i="3" s="1"/>
  <c r="I154" i="3" s="1"/>
  <c r="J154" i="3" s="1"/>
  <c r="E154" i="3"/>
  <c r="C150" i="3"/>
  <c r="H149" i="3"/>
  <c r="I149" i="3" s="1"/>
  <c r="J149" i="3" s="1"/>
  <c r="E149" i="3"/>
  <c r="H148" i="3"/>
  <c r="I148" i="3" s="1"/>
  <c r="J148" i="3" s="1"/>
  <c r="E148" i="3"/>
  <c r="H147" i="3"/>
  <c r="I147" i="3" s="1"/>
  <c r="J147" i="3" s="1"/>
  <c r="E147" i="3"/>
  <c r="G146" i="3"/>
  <c r="H146" i="3" s="1"/>
  <c r="I146" i="3" s="1"/>
  <c r="J146" i="3" s="1"/>
  <c r="E146" i="3"/>
  <c r="C145" i="3"/>
  <c r="H144" i="3"/>
  <c r="I144" i="3" s="1"/>
  <c r="J144" i="3" s="1"/>
  <c r="E144" i="3"/>
  <c r="H143" i="3"/>
  <c r="I143" i="3" s="1"/>
  <c r="J143" i="3" s="1"/>
  <c r="E143" i="3"/>
  <c r="H142" i="3"/>
  <c r="I142" i="3" s="1"/>
  <c r="J142" i="3" s="1"/>
  <c r="E142" i="3"/>
  <c r="G141" i="3"/>
  <c r="H141" i="3" s="1"/>
  <c r="I141" i="3" s="1"/>
  <c r="J141" i="3" s="1"/>
  <c r="E141" i="3"/>
  <c r="E139" i="3"/>
  <c r="E138" i="3"/>
  <c r="E136" i="3"/>
  <c r="E135" i="3"/>
  <c r="E133" i="3"/>
  <c r="E132" i="3"/>
  <c r="E130" i="3"/>
  <c r="E129" i="3"/>
  <c r="E127" i="3"/>
  <c r="E126" i="3"/>
  <c r="C122" i="3"/>
  <c r="H121" i="3"/>
  <c r="I121" i="3" s="1"/>
  <c r="J121" i="3" s="1"/>
  <c r="E121" i="3"/>
  <c r="H120" i="3"/>
  <c r="I120" i="3" s="1"/>
  <c r="J120" i="3" s="1"/>
  <c r="E120" i="3"/>
  <c r="H119" i="3"/>
  <c r="I119" i="3" s="1"/>
  <c r="J119" i="3" s="1"/>
  <c r="E119" i="3"/>
  <c r="G118" i="3"/>
  <c r="H118" i="3" s="1"/>
  <c r="I118" i="3" s="1"/>
  <c r="J118" i="3" s="1"/>
  <c r="E118" i="3"/>
  <c r="C117" i="3"/>
  <c r="H116" i="3"/>
  <c r="I116" i="3" s="1"/>
  <c r="J116" i="3" s="1"/>
  <c r="E116" i="3"/>
  <c r="H115" i="3"/>
  <c r="I115" i="3" s="1"/>
  <c r="J115" i="3" s="1"/>
  <c r="E115" i="3"/>
  <c r="H114" i="3"/>
  <c r="I114" i="3" s="1"/>
  <c r="J114" i="3" s="1"/>
  <c r="E114" i="3"/>
  <c r="G113" i="3"/>
  <c r="H113" i="3" s="1"/>
  <c r="I113" i="3" s="1"/>
  <c r="J113" i="3" s="1"/>
  <c r="E113" i="3"/>
  <c r="E111" i="3"/>
  <c r="E110" i="3"/>
  <c r="E108" i="3"/>
  <c r="E107" i="3"/>
  <c r="E105" i="3"/>
  <c r="E104" i="3"/>
  <c r="E102" i="3"/>
  <c r="E101" i="3"/>
  <c r="E99" i="3"/>
  <c r="E98" i="3"/>
  <c r="C94" i="3"/>
  <c r="H93" i="3"/>
  <c r="I93" i="3" s="1"/>
  <c r="J93" i="3" s="1"/>
  <c r="E93" i="3"/>
  <c r="H92" i="3"/>
  <c r="I92" i="3" s="1"/>
  <c r="J92" i="3" s="1"/>
  <c r="E92" i="3"/>
  <c r="H91" i="3"/>
  <c r="I91" i="3" s="1"/>
  <c r="J91" i="3" s="1"/>
  <c r="E91" i="3"/>
  <c r="G90" i="3"/>
  <c r="H90" i="3" s="1"/>
  <c r="I90" i="3" s="1"/>
  <c r="J90" i="3" s="1"/>
  <c r="E90" i="3"/>
  <c r="C89" i="3"/>
  <c r="H88" i="3"/>
  <c r="I88" i="3" s="1"/>
  <c r="J88" i="3" s="1"/>
  <c r="E88" i="3"/>
  <c r="H87" i="3"/>
  <c r="I87" i="3" s="1"/>
  <c r="J87" i="3" s="1"/>
  <c r="E87" i="3"/>
  <c r="H86" i="3"/>
  <c r="I86" i="3" s="1"/>
  <c r="J86" i="3" s="1"/>
  <c r="E86" i="3"/>
  <c r="G85" i="3"/>
  <c r="H85" i="3" s="1"/>
  <c r="I85" i="3" s="1"/>
  <c r="J85" i="3" s="1"/>
  <c r="E85" i="3"/>
  <c r="E83" i="3"/>
  <c r="E82" i="3"/>
  <c r="E80" i="3"/>
  <c r="E79" i="3"/>
  <c r="E77" i="3"/>
  <c r="E76" i="3"/>
  <c r="E74" i="3"/>
  <c r="E73" i="3"/>
  <c r="E71" i="3"/>
  <c r="E70" i="3"/>
  <c r="C66" i="3"/>
  <c r="H65" i="3"/>
  <c r="I65" i="3" s="1"/>
  <c r="J65" i="3" s="1"/>
  <c r="E65" i="3"/>
  <c r="H64" i="3"/>
  <c r="I64" i="3" s="1"/>
  <c r="J64" i="3" s="1"/>
  <c r="E64" i="3"/>
  <c r="H63" i="3"/>
  <c r="I63" i="3" s="1"/>
  <c r="J63" i="3" s="1"/>
  <c r="E63" i="3"/>
  <c r="G62" i="3"/>
  <c r="H62" i="3" s="1"/>
  <c r="I62" i="3" s="1"/>
  <c r="J62" i="3" s="1"/>
  <c r="E62" i="3"/>
  <c r="C61" i="3"/>
  <c r="H60" i="3"/>
  <c r="I60" i="3" s="1"/>
  <c r="J60" i="3" s="1"/>
  <c r="E60" i="3"/>
  <c r="H59" i="3"/>
  <c r="I59" i="3" s="1"/>
  <c r="J59" i="3" s="1"/>
  <c r="E59" i="3"/>
  <c r="H58" i="3"/>
  <c r="I58" i="3" s="1"/>
  <c r="J58" i="3" s="1"/>
  <c r="E58" i="3"/>
  <c r="G57" i="3"/>
  <c r="H57" i="3" s="1"/>
  <c r="I57" i="3" s="1"/>
  <c r="J57" i="3" s="1"/>
  <c r="E57" i="3"/>
  <c r="C47" i="3"/>
  <c r="C19" i="3" s="1"/>
  <c r="C44" i="3"/>
  <c r="B19" i="3" s="1"/>
  <c r="C125" i="32"/>
  <c r="A85" i="32"/>
  <c r="M113" i="32"/>
  <c r="M97" i="32"/>
  <c r="M87" i="32"/>
  <c r="M79" i="32"/>
  <c r="M72" i="32"/>
  <c r="M63" i="32"/>
  <c r="M47" i="32"/>
  <c r="M43" i="32"/>
  <c r="M38" i="32"/>
  <c r="M33" i="32"/>
  <c r="M29" i="32"/>
  <c r="M12" i="32"/>
  <c r="O6" i="32"/>
  <c r="B23" i="32"/>
  <c r="R23" i="32" s="1"/>
  <c r="B24" i="32"/>
  <c r="B25" i="32"/>
  <c r="T25" i="32" s="1"/>
  <c r="B26" i="32"/>
  <c r="T26" i="32" s="1"/>
  <c r="B20" i="32"/>
  <c r="T20" i="32" s="1"/>
  <c r="B21" i="32"/>
  <c r="R21" i="32" s="1"/>
  <c r="B22" i="32"/>
  <c r="R22" i="32" s="1"/>
  <c r="O125" i="32"/>
  <c r="D56" i="21"/>
  <c r="J56" i="21" s="1"/>
  <c r="D41" i="21"/>
  <c r="J41" i="21" s="1"/>
  <c r="D43" i="21"/>
  <c r="J43" i="21" s="1"/>
  <c r="D46" i="21"/>
  <c r="D66" i="21" s="1"/>
  <c r="K46" i="21"/>
  <c r="E53" i="21"/>
  <c r="D55" i="21"/>
  <c r="J55" i="21" s="1"/>
  <c r="D58" i="21"/>
  <c r="J58" i="21" s="1"/>
  <c r="A1" i="46"/>
  <c r="A1" i="43"/>
  <c r="A1" i="44"/>
  <c r="A1" i="1"/>
  <c r="A1" i="4" s="1"/>
  <c r="A1" i="5" s="1"/>
  <c r="A1" i="22" s="1"/>
  <c r="C10" i="2"/>
  <c r="J20" i="2"/>
  <c r="J21" i="2"/>
  <c r="I23" i="2"/>
  <c r="I24" i="2"/>
  <c r="C27" i="2"/>
  <c r="B29" i="32" s="1"/>
  <c r="C31" i="2"/>
  <c r="B33" i="32"/>
  <c r="C36" i="2"/>
  <c r="B38" i="32" s="1"/>
  <c r="C41" i="2"/>
  <c r="B43" i="32" s="1"/>
  <c r="I43" i="2"/>
  <c r="J43" i="2"/>
  <c r="K43" i="2"/>
  <c r="C45" i="2"/>
  <c r="B47" i="32" s="1"/>
  <c r="I47" i="2"/>
  <c r="I48" i="2"/>
  <c r="C61" i="2"/>
  <c r="B63" i="32" s="1"/>
  <c r="I63" i="2"/>
  <c r="C70" i="2"/>
  <c r="C77" i="2"/>
  <c r="B79" i="32"/>
  <c r="C85" i="2"/>
  <c r="B87" i="32" s="1"/>
  <c r="C95" i="2"/>
  <c r="B97" i="32" s="1"/>
  <c r="C111" i="2"/>
  <c r="B113" i="32" s="1"/>
  <c r="C118" i="2"/>
  <c r="D48" i="21" s="1"/>
  <c r="C6" i="32"/>
  <c r="D6" i="32"/>
  <c r="E6" i="32"/>
  <c r="F6" i="32"/>
  <c r="G6" i="32"/>
  <c r="H6" i="32"/>
  <c r="I6" i="32"/>
  <c r="J6" i="32"/>
  <c r="K6" i="32"/>
  <c r="L6" i="32"/>
  <c r="M6" i="32"/>
  <c r="N6" i="32"/>
  <c r="A8" i="32"/>
  <c r="A9" i="32"/>
  <c r="B9" i="32"/>
  <c r="R9" i="32" s="1"/>
  <c r="A10" i="32"/>
  <c r="B10" i="32"/>
  <c r="R10" i="32" s="1"/>
  <c r="A11" i="32"/>
  <c r="B11" i="32"/>
  <c r="R11" i="32" s="1"/>
  <c r="A12" i="32"/>
  <c r="C12" i="32"/>
  <c r="E12" i="32"/>
  <c r="E15" i="32" s="1"/>
  <c r="F12" i="32"/>
  <c r="F15" i="32" s="1"/>
  <c r="G12" i="32"/>
  <c r="G15" i="32" s="1"/>
  <c r="H12" i="32"/>
  <c r="H15" i="32" s="1"/>
  <c r="I12" i="32"/>
  <c r="I15" i="32" s="1"/>
  <c r="J12" i="32"/>
  <c r="J15" i="32" s="1"/>
  <c r="K12" i="32"/>
  <c r="K15" i="32" s="1"/>
  <c r="L12" i="32"/>
  <c r="O12" i="32"/>
  <c r="O15" i="32" s="1"/>
  <c r="S12" i="32"/>
  <c r="S15" i="32" s="1"/>
  <c r="T12" i="32"/>
  <c r="T15" i="32" s="1"/>
  <c r="A13" i="32"/>
  <c r="B13" i="32"/>
  <c r="R13" i="32" s="1"/>
  <c r="A14" i="32"/>
  <c r="B14" i="32"/>
  <c r="A15" i="32"/>
  <c r="C15" i="32"/>
  <c r="L15" i="32"/>
  <c r="N15" i="32"/>
  <c r="A16" i="32"/>
  <c r="A17" i="32"/>
  <c r="B17" i="32"/>
  <c r="R17" i="32" s="1"/>
  <c r="A18" i="32"/>
  <c r="B18" i="32"/>
  <c r="R18" i="32" s="1"/>
  <c r="A19" i="32"/>
  <c r="B19" i="32"/>
  <c r="A20" i="32"/>
  <c r="A21" i="32"/>
  <c r="A22" i="32"/>
  <c r="A23" i="32"/>
  <c r="A24" i="32"/>
  <c r="A25" i="32"/>
  <c r="R25" i="32"/>
  <c r="A26" i="32"/>
  <c r="A27" i="32"/>
  <c r="B27" i="32"/>
  <c r="R27" i="32" s="1"/>
  <c r="A28" i="32"/>
  <c r="B28" i="32"/>
  <c r="R28" i="32" s="1"/>
  <c r="A29" i="32"/>
  <c r="E29" i="32"/>
  <c r="F29" i="32"/>
  <c r="G29" i="32"/>
  <c r="H29" i="32"/>
  <c r="I29" i="32"/>
  <c r="J29" i="32"/>
  <c r="K29" i="32"/>
  <c r="L29" i="32"/>
  <c r="N29" i="32"/>
  <c r="O29" i="32"/>
  <c r="S29" i="32"/>
  <c r="A30" i="32"/>
  <c r="A31" i="32"/>
  <c r="B31" i="32"/>
  <c r="Q33" i="32"/>
  <c r="A32" i="32"/>
  <c r="B32" i="32"/>
  <c r="R32" i="32" s="1"/>
  <c r="A33" i="32"/>
  <c r="C33" i="32"/>
  <c r="D33" i="32"/>
  <c r="E33" i="32"/>
  <c r="F33" i="32"/>
  <c r="G33" i="32"/>
  <c r="H33" i="32"/>
  <c r="I33" i="32"/>
  <c r="J33" i="32"/>
  <c r="K33" i="32"/>
  <c r="L33" i="32"/>
  <c r="N33" i="32"/>
  <c r="O33" i="32"/>
  <c r="T33" i="32"/>
  <c r="A34" i="32"/>
  <c r="A35" i="32"/>
  <c r="B35" i="32"/>
  <c r="T35" i="32" s="1"/>
  <c r="T38" i="32" s="1"/>
  <c r="A36" i="32"/>
  <c r="B36" i="32"/>
  <c r="R36" i="32" s="1"/>
  <c r="A37" i="32"/>
  <c r="B37" i="32"/>
  <c r="R37" i="32" s="1"/>
  <c r="A38" i="32"/>
  <c r="C38" i="32"/>
  <c r="E38" i="32"/>
  <c r="F38" i="32"/>
  <c r="G38" i="32"/>
  <c r="H38" i="32"/>
  <c r="I38" i="32"/>
  <c r="J38" i="32"/>
  <c r="K38" i="32"/>
  <c r="L38" i="32"/>
  <c r="N38" i="32"/>
  <c r="O38" i="32"/>
  <c r="S38" i="32"/>
  <c r="A39" i="32"/>
  <c r="A40" i="32"/>
  <c r="B40" i="32"/>
  <c r="R40" i="32" s="1"/>
  <c r="A41" i="32"/>
  <c r="B41" i="32"/>
  <c r="A42" i="32"/>
  <c r="B42" i="32"/>
  <c r="R42" i="32" s="1"/>
  <c r="A43" i="32"/>
  <c r="C43" i="32"/>
  <c r="E43" i="32"/>
  <c r="F43" i="32"/>
  <c r="G43" i="32"/>
  <c r="H43" i="32"/>
  <c r="I43" i="32"/>
  <c r="J43" i="32"/>
  <c r="K43" i="32"/>
  <c r="L43" i="32"/>
  <c r="N43" i="32"/>
  <c r="O43" i="32"/>
  <c r="S43" i="32"/>
  <c r="A44" i="32"/>
  <c r="A45" i="32"/>
  <c r="B45" i="32"/>
  <c r="T45" i="32" s="1"/>
  <c r="T47" i="32" s="1"/>
  <c r="A46" i="32"/>
  <c r="B46" i="32"/>
  <c r="A47" i="32"/>
  <c r="E47" i="32"/>
  <c r="F47" i="32"/>
  <c r="G47" i="32"/>
  <c r="H47" i="32"/>
  <c r="I47" i="32"/>
  <c r="J47" i="32"/>
  <c r="K47" i="32"/>
  <c r="L47" i="32"/>
  <c r="N47" i="32"/>
  <c r="O47" i="32"/>
  <c r="S47" i="32"/>
  <c r="A48" i="32"/>
  <c r="A49" i="32"/>
  <c r="B49" i="32"/>
  <c r="R49" i="32" s="1"/>
  <c r="A50" i="32"/>
  <c r="B50" i="32"/>
  <c r="R50" i="32" s="1"/>
  <c r="A51" i="32"/>
  <c r="B51" i="32"/>
  <c r="R51" i="32" s="1"/>
  <c r="A52" i="32"/>
  <c r="B52" i="32"/>
  <c r="R52" i="32" s="1"/>
  <c r="A53" i="32"/>
  <c r="B53" i="32"/>
  <c r="R53" i="32" s="1"/>
  <c r="A54" i="32"/>
  <c r="B54" i="32"/>
  <c r="T55" i="32" s="1"/>
  <c r="A55" i="32"/>
  <c r="B55" i="32"/>
  <c r="R55" i="32" s="1"/>
  <c r="A56" i="32"/>
  <c r="B56" i="32"/>
  <c r="R56" i="32" s="1"/>
  <c r="A57" i="32"/>
  <c r="B57" i="32"/>
  <c r="R57" i="32" s="1"/>
  <c r="A58" i="32"/>
  <c r="B58" i="32"/>
  <c r="R58" i="32" s="1"/>
  <c r="A59" i="32"/>
  <c r="B59" i="32"/>
  <c r="R59" i="32" s="1"/>
  <c r="A60" i="32"/>
  <c r="B60" i="32"/>
  <c r="A61" i="32"/>
  <c r="B61" i="32"/>
  <c r="T61" i="32" s="1"/>
  <c r="A62" i="32"/>
  <c r="B62" i="32"/>
  <c r="T62" i="32" s="1"/>
  <c r="A63" i="32"/>
  <c r="C63" i="32"/>
  <c r="E63" i="32"/>
  <c r="F63" i="32"/>
  <c r="G63" i="32"/>
  <c r="I63" i="32"/>
  <c r="J63" i="32"/>
  <c r="K63" i="32"/>
  <c r="L63" i="32"/>
  <c r="N63" i="32"/>
  <c r="O63" i="32"/>
  <c r="S63" i="32"/>
  <c r="A64" i="32"/>
  <c r="A65" i="32"/>
  <c r="B65" i="32"/>
  <c r="A66" i="32"/>
  <c r="B66" i="32"/>
  <c r="R66" i="32" s="1"/>
  <c r="A67" i="32"/>
  <c r="B67" i="32"/>
  <c r="R67" i="32" s="1"/>
  <c r="A68" i="32"/>
  <c r="B68" i="32"/>
  <c r="R68" i="32" s="1"/>
  <c r="A69" i="32"/>
  <c r="B69" i="32"/>
  <c r="R69" i="32" s="1"/>
  <c r="A70" i="32"/>
  <c r="B70" i="32"/>
  <c r="R70" i="32" s="1"/>
  <c r="A71" i="32"/>
  <c r="B71" i="32"/>
  <c r="R71" i="32" s="1"/>
  <c r="A72" i="32"/>
  <c r="B72" i="32"/>
  <c r="C72" i="32"/>
  <c r="E72" i="32"/>
  <c r="F72" i="32"/>
  <c r="G72" i="32"/>
  <c r="H72" i="32"/>
  <c r="I72" i="32"/>
  <c r="J72" i="32"/>
  <c r="K72" i="32"/>
  <c r="L72" i="32"/>
  <c r="N72" i="32"/>
  <c r="O72" i="32"/>
  <c r="S72" i="32"/>
  <c r="T72" i="32"/>
  <c r="A73" i="32"/>
  <c r="A74" i="32"/>
  <c r="B74" i="32"/>
  <c r="R74" i="32" s="1"/>
  <c r="A75" i="32"/>
  <c r="B75" i="32"/>
  <c r="R75" i="32" s="1"/>
  <c r="A76" i="32"/>
  <c r="B76" i="32"/>
  <c r="R76" i="32" s="1"/>
  <c r="R79" i="32"/>
  <c r="A77" i="32"/>
  <c r="B77" i="32"/>
  <c r="R77" i="32" s="1"/>
  <c r="A78" i="32"/>
  <c r="B78" i="32"/>
  <c r="R78" i="32" s="1"/>
  <c r="A79" i="32"/>
  <c r="C79" i="32"/>
  <c r="E79" i="32"/>
  <c r="F79" i="32"/>
  <c r="G79" i="32"/>
  <c r="H79" i="32"/>
  <c r="I79" i="32"/>
  <c r="J79" i="32"/>
  <c r="K79" i="32"/>
  <c r="L79" i="32"/>
  <c r="N79" i="32"/>
  <c r="O79" i="32"/>
  <c r="S79" i="32"/>
  <c r="T79" i="32"/>
  <c r="A80" i="32"/>
  <c r="A81" i="32"/>
  <c r="B81" i="32"/>
  <c r="D81" i="32" s="1"/>
  <c r="Q81" i="32" s="1"/>
  <c r="A82" i="32"/>
  <c r="B82" i="32"/>
  <c r="R82" i="32" s="1"/>
  <c r="A83" i="32"/>
  <c r="B83" i="32"/>
  <c r="D83" i="32" s="1"/>
  <c r="A84" i="32"/>
  <c r="B84" i="32"/>
  <c r="D84" i="32" s="1"/>
  <c r="B85" i="32"/>
  <c r="D85" i="32" s="1"/>
  <c r="A86" i="32"/>
  <c r="B86" i="32"/>
  <c r="R86" i="32" s="1"/>
  <c r="A87" i="32"/>
  <c r="C87" i="32"/>
  <c r="E87" i="32"/>
  <c r="F87" i="32"/>
  <c r="G87" i="32"/>
  <c r="H87" i="32"/>
  <c r="I87" i="32"/>
  <c r="J87" i="32"/>
  <c r="L87" i="32"/>
  <c r="N87" i="32"/>
  <c r="O87" i="32"/>
  <c r="S87" i="32"/>
  <c r="T87" i="32"/>
  <c r="A88" i="32"/>
  <c r="A89" i="32"/>
  <c r="B89" i="32"/>
  <c r="R89" i="32" s="1"/>
  <c r="A90" i="32"/>
  <c r="B90" i="32"/>
  <c r="R90" i="32" s="1"/>
  <c r="A91" i="32"/>
  <c r="B91" i="32"/>
  <c r="R91" i="32" s="1"/>
  <c r="A92" i="32"/>
  <c r="B92" i="32"/>
  <c r="R92" i="32" s="1"/>
  <c r="A93" i="32"/>
  <c r="B93" i="32"/>
  <c r="R93" i="32" s="1"/>
  <c r="A94" i="32"/>
  <c r="B94" i="32"/>
  <c r="A95" i="32"/>
  <c r="B95" i="32"/>
  <c r="T95" i="32" s="1"/>
  <c r="A96" i="32"/>
  <c r="B96" i="32"/>
  <c r="R96" i="32" s="1"/>
  <c r="A97" i="32"/>
  <c r="C97" i="32"/>
  <c r="E97" i="32"/>
  <c r="F97" i="32"/>
  <c r="G97" i="32"/>
  <c r="H97" i="32"/>
  <c r="I97" i="32"/>
  <c r="J97" i="32"/>
  <c r="K97" i="32"/>
  <c r="L97" i="32"/>
  <c r="N97" i="32"/>
  <c r="O97" i="32"/>
  <c r="S97" i="32"/>
  <c r="A98" i="32"/>
  <c r="A99" i="32"/>
  <c r="B99" i="32"/>
  <c r="R99" i="32" s="1"/>
  <c r="A100" i="32"/>
  <c r="B100" i="32"/>
  <c r="R100" i="32" s="1"/>
  <c r="A101" i="32"/>
  <c r="B101" i="32"/>
  <c r="T101" i="32" s="1"/>
  <c r="A102" i="32"/>
  <c r="B102" i="32"/>
  <c r="T102" i="32" s="1"/>
  <c r="A103" i="32"/>
  <c r="B103" i="32"/>
  <c r="R103" i="32" s="1"/>
  <c r="A104" i="32"/>
  <c r="B104" i="32"/>
  <c r="A105" i="32"/>
  <c r="B105" i="32"/>
  <c r="R105" i="32" s="1"/>
  <c r="A106" i="32"/>
  <c r="B106" i="32"/>
  <c r="R106" i="32" s="1"/>
  <c r="A107" i="32"/>
  <c r="B107" i="32"/>
  <c r="R107" i="32" s="1"/>
  <c r="A108" i="32"/>
  <c r="B108" i="32"/>
  <c r="R108" i="32" s="1"/>
  <c r="A109" i="32"/>
  <c r="B109" i="32"/>
  <c r="A110" i="32"/>
  <c r="B110" i="32"/>
  <c r="R110" i="32" s="1"/>
  <c r="A111" i="32"/>
  <c r="B111" i="32"/>
  <c r="R111" i="32" s="1"/>
  <c r="A112" i="32"/>
  <c r="B112" i="32"/>
  <c r="R112" i="32" s="1"/>
  <c r="A113" i="32"/>
  <c r="C113" i="32"/>
  <c r="E113" i="32"/>
  <c r="F113" i="32"/>
  <c r="G113" i="32"/>
  <c r="H113" i="32"/>
  <c r="I113" i="32"/>
  <c r="J113" i="32"/>
  <c r="K113" i="32"/>
  <c r="L113" i="32"/>
  <c r="N113" i="32"/>
  <c r="S113" i="32"/>
  <c r="A114" i="32"/>
  <c r="A115" i="32"/>
  <c r="A116" i="32"/>
  <c r="B116" i="32"/>
  <c r="R116" i="32" s="1"/>
  <c r="A117" i="32"/>
  <c r="B117" i="32"/>
  <c r="T117" i="32" s="1"/>
  <c r="A118" i="32"/>
  <c r="B118" i="32"/>
  <c r="R118" i="32" s="1"/>
  <c r="A119" i="32"/>
  <c r="B119" i="32"/>
  <c r="R119" i="32" s="1"/>
  <c r="A120" i="32"/>
  <c r="D120" i="32"/>
  <c r="E120" i="32"/>
  <c r="G120" i="32"/>
  <c r="I120" i="32"/>
  <c r="J120" i="32"/>
  <c r="K120" i="32"/>
  <c r="L120" i="32"/>
  <c r="M120" i="32"/>
  <c r="N120" i="32"/>
  <c r="O120" i="32"/>
  <c r="S120" i="32"/>
  <c r="A121" i="32"/>
  <c r="D125" i="32"/>
  <c r="E125" i="32"/>
  <c r="F125" i="32"/>
  <c r="G125" i="32"/>
  <c r="H125" i="32"/>
  <c r="I125" i="32"/>
  <c r="J125" i="32"/>
  <c r="K125" i="32"/>
  <c r="L125" i="32"/>
  <c r="D30" i="3"/>
  <c r="D31" i="3"/>
  <c r="D32" i="3"/>
  <c r="D33" i="3"/>
  <c r="D34" i="3"/>
  <c r="D35" i="3"/>
  <c r="D36" i="3"/>
  <c r="E230" i="3"/>
  <c r="E231" i="3"/>
  <c r="D27" i="4"/>
  <c r="D29" i="4"/>
  <c r="D42" i="4"/>
  <c r="D50" i="4"/>
  <c r="D59" i="4"/>
  <c r="D67" i="4"/>
  <c r="D75" i="4"/>
  <c r="D84" i="4"/>
  <c r="Y7" i="5"/>
  <c r="Z7" i="5"/>
  <c r="AA7" i="5"/>
  <c r="AB7" i="5"/>
  <c r="D9" i="5"/>
  <c r="E9" i="5"/>
  <c r="F9" i="5"/>
  <c r="G9" i="5"/>
  <c r="H9" i="5"/>
  <c r="I9" i="5"/>
  <c r="J9" i="5"/>
  <c r="K9" i="5"/>
  <c r="L9" i="5"/>
  <c r="M9" i="5"/>
  <c r="N9" i="5"/>
  <c r="O9" i="5"/>
  <c r="P9" i="5"/>
  <c r="Q9" i="5"/>
  <c r="R9" i="5"/>
  <c r="S9" i="5"/>
  <c r="X9" i="5"/>
  <c r="Y9" i="5"/>
  <c r="Z9" i="5"/>
  <c r="AA9" i="5"/>
  <c r="AB9" i="5"/>
  <c r="AC9" i="5"/>
  <c r="AD9" i="5"/>
  <c r="AE9" i="5"/>
  <c r="AF9" i="5"/>
  <c r="AG9" i="5"/>
  <c r="AH9" i="5"/>
  <c r="AI9" i="5"/>
  <c r="AJ9" i="5"/>
  <c r="AK9" i="5"/>
  <c r="AL9" i="5"/>
  <c r="AM9" i="5"/>
  <c r="AN9" i="5"/>
  <c r="AO9" i="5"/>
  <c r="AP9" i="5"/>
  <c r="AQ9" i="5"/>
  <c r="D13" i="5"/>
  <c r="E13" i="5"/>
  <c r="X20" i="5"/>
  <c r="Y20" i="5"/>
  <c r="Z20" i="5"/>
  <c r="AA20" i="5"/>
  <c r="AB20" i="5"/>
  <c r="AC20" i="5"/>
  <c r="AD20" i="5"/>
  <c r="AE20" i="5"/>
  <c r="AF20" i="5"/>
  <c r="AG20" i="5"/>
  <c r="AH20" i="5"/>
  <c r="AI20" i="5"/>
  <c r="AJ20" i="5"/>
  <c r="AK20" i="5"/>
  <c r="AL20" i="5"/>
  <c r="AM20" i="5"/>
  <c r="AN20" i="5"/>
  <c r="AO20" i="5"/>
  <c r="AP20" i="5"/>
  <c r="AQ20" i="5"/>
  <c r="D28" i="5"/>
  <c r="E28" i="5"/>
  <c r="F28" i="5"/>
  <c r="G28" i="5"/>
  <c r="H28" i="5"/>
  <c r="I28" i="5"/>
  <c r="J28" i="5"/>
  <c r="K28" i="5"/>
  <c r="L28" i="5"/>
  <c r="M28" i="5"/>
  <c r="N28" i="5"/>
  <c r="O28" i="5"/>
  <c r="P28" i="5"/>
  <c r="Q28" i="5"/>
  <c r="R28" i="5"/>
  <c r="S28" i="5"/>
  <c r="T28" i="5"/>
  <c r="U28" i="5"/>
  <c r="V28" i="5"/>
  <c r="W28" i="5"/>
  <c r="X28" i="5"/>
  <c r="Y28" i="5"/>
  <c r="Z28" i="5"/>
  <c r="AA28" i="5"/>
  <c r="AB28" i="5"/>
  <c r="AC28" i="5"/>
  <c r="AD28" i="5"/>
  <c r="AE28" i="5"/>
  <c r="AF28" i="5"/>
  <c r="AG28" i="5"/>
  <c r="AH28" i="5"/>
  <c r="AI28" i="5"/>
  <c r="AJ28" i="5"/>
  <c r="AK28" i="5"/>
  <c r="AL28" i="5"/>
  <c r="AM28" i="5"/>
  <c r="AN28" i="5"/>
  <c r="AO28" i="5"/>
  <c r="AP28" i="5"/>
  <c r="AQ28" i="5"/>
  <c r="D29" i="5"/>
  <c r="E29" i="5"/>
  <c r="F29" i="5"/>
  <c r="G29" i="5"/>
  <c r="H29" i="5"/>
  <c r="I29" i="5"/>
  <c r="J29" i="5"/>
  <c r="K29" i="5"/>
  <c r="L29" i="5"/>
  <c r="M29" i="5"/>
  <c r="N29" i="5"/>
  <c r="O29" i="5"/>
  <c r="P29" i="5"/>
  <c r="Q29" i="5"/>
  <c r="R29" i="5"/>
  <c r="S29" i="5"/>
  <c r="T29" i="5"/>
  <c r="U29" i="5"/>
  <c r="V29" i="5"/>
  <c r="W29" i="5"/>
  <c r="X29" i="5"/>
  <c r="Y29" i="5"/>
  <c r="Z29" i="5"/>
  <c r="AA29" i="5"/>
  <c r="AB29" i="5"/>
  <c r="AC29" i="5"/>
  <c r="AD29" i="5"/>
  <c r="AE29" i="5"/>
  <c r="AF29" i="5"/>
  <c r="AG29" i="5"/>
  <c r="AH29" i="5"/>
  <c r="AI29" i="5"/>
  <c r="AJ29" i="5"/>
  <c r="AK29" i="5"/>
  <c r="AL29" i="5"/>
  <c r="AM29" i="5"/>
  <c r="AN29" i="5"/>
  <c r="AO29" i="5"/>
  <c r="AP29" i="5"/>
  <c r="AQ29" i="5"/>
  <c r="E30" i="5"/>
  <c r="F30" i="5"/>
  <c r="G30" i="5"/>
  <c r="H30" i="5"/>
  <c r="I30" i="5"/>
  <c r="J30" i="5"/>
  <c r="K30" i="5"/>
  <c r="L30" i="5"/>
  <c r="M30" i="5"/>
  <c r="N30" i="5"/>
  <c r="O30" i="5"/>
  <c r="P30" i="5"/>
  <c r="Q30" i="5"/>
  <c r="R30" i="5"/>
  <c r="S30" i="5"/>
  <c r="T30" i="5"/>
  <c r="U30" i="5"/>
  <c r="V30" i="5"/>
  <c r="W30" i="5"/>
  <c r="X30" i="5"/>
  <c r="Y30" i="5"/>
  <c r="Z30" i="5"/>
  <c r="AA30" i="5"/>
  <c r="AB30" i="5"/>
  <c r="AC30" i="5"/>
  <c r="AD30" i="5"/>
  <c r="AE30" i="5"/>
  <c r="AF30" i="5"/>
  <c r="AG30" i="5"/>
  <c r="AH30" i="5"/>
  <c r="AI30" i="5"/>
  <c r="AJ30" i="5"/>
  <c r="AK30" i="5"/>
  <c r="AL30" i="5"/>
  <c r="AM30" i="5"/>
  <c r="AN30" i="5"/>
  <c r="AO30" i="5"/>
  <c r="AP30" i="5"/>
  <c r="AQ30" i="5"/>
  <c r="D36" i="5"/>
  <c r="I36" i="5"/>
  <c r="G36" i="5"/>
  <c r="A37" i="5"/>
  <c r="D37" i="5"/>
  <c r="E37" i="5"/>
  <c r="F37" i="5"/>
  <c r="G37" i="5"/>
  <c r="H37" i="5"/>
  <c r="I37" i="5"/>
  <c r="J37" i="5"/>
  <c r="K37" i="5"/>
  <c r="L37" i="5"/>
  <c r="M37" i="5"/>
  <c r="N37" i="5"/>
  <c r="O37" i="5"/>
  <c r="P37" i="5"/>
  <c r="Q37" i="5"/>
  <c r="R37" i="5"/>
  <c r="S37" i="5"/>
  <c r="T37" i="5"/>
  <c r="U37" i="5"/>
  <c r="V37" i="5"/>
  <c r="W37" i="5"/>
  <c r="X37" i="5"/>
  <c r="Y37" i="5"/>
  <c r="Z37" i="5"/>
  <c r="AA37" i="5"/>
  <c r="AB37" i="5"/>
  <c r="AC37" i="5"/>
  <c r="AD37" i="5"/>
  <c r="AE37" i="5"/>
  <c r="AF37" i="5"/>
  <c r="AG37" i="5"/>
  <c r="AH37" i="5"/>
  <c r="AI37" i="5"/>
  <c r="AJ37" i="5"/>
  <c r="AK37" i="5"/>
  <c r="AL37" i="5"/>
  <c r="AM37" i="5"/>
  <c r="AN37" i="5"/>
  <c r="AO37" i="5"/>
  <c r="AP37" i="5"/>
  <c r="AQ37" i="5"/>
  <c r="D38" i="5"/>
  <c r="E38" i="5"/>
  <c r="F38" i="5"/>
  <c r="G38" i="5"/>
  <c r="H38" i="5"/>
  <c r="I38" i="5"/>
  <c r="J38" i="5"/>
  <c r="K38" i="5"/>
  <c r="L38" i="5"/>
  <c r="D39" i="5"/>
  <c r="F39" i="5"/>
  <c r="K39" i="5"/>
  <c r="L39" i="5"/>
  <c r="M39" i="5"/>
  <c r="S39" i="5"/>
  <c r="T39" i="5"/>
  <c r="AA39" i="5"/>
  <c r="AB39" i="5"/>
  <c r="AC39" i="5"/>
  <c r="AF39" i="5"/>
  <c r="AG39" i="5"/>
  <c r="AK39" i="5"/>
  <c r="AM39" i="5"/>
  <c r="AN39" i="5"/>
  <c r="AQ39" i="5"/>
  <c r="E50" i="5"/>
  <c r="F50" i="5"/>
  <c r="G50" i="5"/>
  <c r="H50" i="5"/>
  <c r="I50" i="5"/>
  <c r="J50" i="5"/>
  <c r="K50" i="5"/>
  <c r="L50" i="5"/>
  <c r="M50" i="5"/>
  <c r="N50" i="5"/>
  <c r="O50" i="5"/>
  <c r="P50" i="5"/>
  <c r="Q50" i="5"/>
  <c r="R50" i="5"/>
  <c r="S50" i="5"/>
  <c r="T50" i="5"/>
  <c r="U50" i="5"/>
  <c r="V50" i="5"/>
  <c r="W50" i="5"/>
  <c r="X50" i="5"/>
  <c r="Y50" i="5"/>
  <c r="Z50" i="5"/>
  <c r="AA50" i="5"/>
  <c r="AB50" i="5"/>
  <c r="AC50" i="5"/>
  <c r="AD50" i="5"/>
  <c r="AE50" i="5"/>
  <c r="AF50" i="5"/>
  <c r="AG50" i="5"/>
  <c r="AH50" i="5"/>
  <c r="AI50" i="5"/>
  <c r="AJ50" i="5"/>
  <c r="AK50" i="5"/>
  <c r="AL50" i="5"/>
  <c r="AM50" i="5"/>
  <c r="AN50" i="5"/>
  <c r="AO50" i="5"/>
  <c r="AP50" i="5"/>
  <c r="AQ50" i="5"/>
  <c r="D52" i="5"/>
  <c r="E52" i="5"/>
  <c r="F52" i="5"/>
  <c r="G52" i="5"/>
  <c r="H52" i="5"/>
  <c r="I52" i="5"/>
  <c r="J52" i="5"/>
  <c r="K52" i="5"/>
  <c r="L52" i="5"/>
  <c r="M52" i="5"/>
  <c r="N52" i="5"/>
  <c r="O52" i="5"/>
  <c r="P52" i="5"/>
  <c r="Q52" i="5"/>
  <c r="R52" i="5"/>
  <c r="S52" i="5"/>
  <c r="T52" i="5"/>
  <c r="U52" i="5"/>
  <c r="V52" i="5"/>
  <c r="W52" i="5"/>
  <c r="X52" i="5"/>
  <c r="Y52" i="5"/>
  <c r="Z52" i="5"/>
  <c r="AA52" i="5"/>
  <c r="AB52" i="5"/>
  <c r="AC52" i="5"/>
  <c r="AD52" i="5"/>
  <c r="AE52" i="5"/>
  <c r="AF52" i="5"/>
  <c r="AG52" i="5"/>
  <c r="AH52" i="5"/>
  <c r="AI52" i="5"/>
  <c r="AJ52" i="5"/>
  <c r="AK52" i="5"/>
  <c r="AL52" i="5"/>
  <c r="AM52" i="5"/>
  <c r="AN52" i="5"/>
  <c r="AO52" i="5"/>
  <c r="AP52" i="5"/>
  <c r="AQ52" i="5"/>
  <c r="D63" i="5"/>
  <c r="D64" i="5"/>
  <c r="D65" i="5" s="1"/>
  <c r="A1" i="37"/>
  <c r="H10" i="37"/>
  <c r="F7" i="22"/>
  <c r="F9" i="22"/>
  <c r="F44" i="22"/>
  <c r="A130" i="22"/>
  <c r="A1" i="50"/>
  <c r="A1" i="49"/>
  <c r="C46" i="32"/>
  <c r="C47" i="32" s="1"/>
  <c r="T40" i="32"/>
  <c r="C51" i="5"/>
  <c r="E51" i="5"/>
  <c r="F51" i="5"/>
  <c r="G51" i="5"/>
  <c r="H51" i="5"/>
  <c r="I51" i="5"/>
  <c r="J51" i="5"/>
  <c r="K51" i="5"/>
  <c r="L51" i="5"/>
  <c r="M51" i="5"/>
  <c r="N51" i="5"/>
  <c r="O51" i="5"/>
  <c r="P51" i="5"/>
  <c r="Q51" i="5"/>
  <c r="R51" i="5"/>
  <c r="S51" i="5"/>
  <c r="T51" i="5"/>
  <c r="U51" i="5"/>
  <c r="V51" i="5"/>
  <c r="W51" i="5"/>
  <c r="X51" i="5"/>
  <c r="Y51" i="5"/>
  <c r="Z51" i="5"/>
  <c r="AA51" i="5"/>
  <c r="AB51" i="5"/>
  <c r="AC51" i="5"/>
  <c r="AD51" i="5"/>
  <c r="AE51" i="5"/>
  <c r="AF51" i="5"/>
  <c r="AG51" i="5"/>
  <c r="AH51" i="5"/>
  <c r="AI51" i="5"/>
  <c r="AJ51" i="5"/>
  <c r="AK51" i="5"/>
  <c r="AL51" i="5"/>
  <c r="AM51" i="5"/>
  <c r="AN51" i="5"/>
  <c r="AO51" i="5"/>
  <c r="AP51" i="5"/>
  <c r="AQ51" i="5"/>
  <c r="K87" i="32"/>
  <c r="AE36" i="5"/>
  <c r="AC36" i="5"/>
  <c r="AB36" i="5"/>
  <c r="L36" i="5"/>
  <c r="R94" i="32"/>
  <c r="R19" i="32"/>
  <c r="B120" i="32"/>
  <c r="I20" i="2"/>
  <c r="AI39" i="5"/>
  <c r="U39" i="5"/>
  <c r="E39" i="5"/>
  <c r="U36" i="5"/>
  <c r="T36" i="5"/>
  <c r="O36" i="5"/>
  <c r="AO39" i="5"/>
  <c r="AE39" i="5"/>
  <c r="O39" i="5"/>
  <c r="M36" i="5"/>
  <c r="AJ39" i="5"/>
  <c r="W39" i="5"/>
  <c r="G39" i="5"/>
  <c r="W36" i="5"/>
  <c r="F120" i="32"/>
  <c r="C120" i="32"/>
  <c r="D97" i="32"/>
  <c r="D79" i="32"/>
  <c r="D72" i="32"/>
  <c r="D63" i="32"/>
  <c r="D47" i="32"/>
  <c r="T41" i="32"/>
  <c r="D43" i="32"/>
  <c r="C29" i="32"/>
  <c r="R24" i="32"/>
  <c r="D12" i="32"/>
  <c r="D15" i="32" s="1"/>
  <c r="AP39" i="5"/>
  <c r="AH39" i="5"/>
  <c r="Z39" i="5"/>
  <c r="R39" i="5"/>
  <c r="J39" i="5"/>
  <c r="Y39" i="5"/>
  <c r="Q39" i="5"/>
  <c r="I39" i="5"/>
  <c r="I40" i="5"/>
  <c r="X39" i="5"/>
  <c r="P39" i="5"/>
  <c r="H39" i="5"/>
  <c r="AL39" i="5"/>
  <c r="AD39" i="5"/>
  <c r="V39" i="5"/>
  <c r="N39" i="5"/>
  <c r="M38" i="5"/>
  <c r="L40" i="5"/>
  <c r="G40" i="5"/>
  <c r="E67" i="5"/>
  <c r="D40" i="5"/>
  <c r="AF36" i="5"/>
  <c r="X36" i="5"/>
  <c r="P36" i="5"/>
  <c r="H36" i="5"/>
  <c r="H40" i="5"/>
  <c r="AD36" i="5"/>
  <c r="V36" i="5"/>
  <c r="N36" i="5"/>
  <c r="F36" i="5"/>
  <c r="F40" i="5"/>
  <c r="E36" i="5"/>
  <c r="E40" i="5"/>
  <c r="AA36" i="5"/>
  <c r="S36" i="5"/>
  <c r="K36" i="5"/>
  <c r="K40" i="5"/>
  <c r="Z36" i="5"/>
  <c r="R36" i="5"/>
  <c r="J36" i="5"/>
  <c r="J40" i="5"/>
  <c r="AG36" i="5"/>
  <c r="Y36" i="5"/>
  <c r="Q36" i="5"/>
  <c r="D14" i="5"/>
  <c r="D21" i="5"/>
  <c r="D69" i="4"/>
  <c r="E21" i="5"/>
  <c r="F13" i="5"/>
  <c r="E14" i="5"/>
  <c r="D113" i="32"/>
  <c r="R65" i="32"/>
  <c r="D38" i="32"/>
  <c r="D29" i="32"/>
  <c r="N38" i="5"/>
  <c r="O38" i="5"/>
  <c r="M40" i="5"/>
  <c r="F67" i="5"/>
  <c r="D67" i="5"/>
  <c r="D27" i="5"/>
  <c r="D31" i="5"/>
  <c r="G13" i="5"/>
  <c r="F21" i="5"/>
  <c r="F14" i="5"/>
  <c r="R35" i="32"/>
  <c r="P38" i="5"/>
  <c r="O40" i="5"/>
  <c r="N40" i="5"/>
  <c r="E27" i="5"/>
  <c r="E31" i="5"/>
  <c r="G14" i="5"/>
  <c r="H13" i="5"/>
  <c r="G21" i="5"/>
  <c r="Q38" i="5"/>
  <c r="P40" i="5"/>
  <c r="F27" i="5"/>
  <c r="F31" i="5"/>
  <c r="I13" i="5"/>
  <c r="H14" i="5"/>
  <c r="H21" i="5"/>
  <c r="R38" i="5"/>
  <c r="Q40" i="5"/>
  <c r="G27" i="5"/>
  <c r="H27" i="5"/>
  <c r="I14" i="5"/>
  <c r="J13" i="5"/>
  <c r="I21" i="5"/>
  <c r="S38" i="5"/>
  <c r="R40" i="5"/>
  <c r="G31" i="5"/>
  <c r="H31" i="5"/>
  <c r="I27" i="5"/>
  <c r="J14" i="5"/>
  <c r="K13" i="5"/>
  <c r="J21" i="5"/>
  <c r="D46" i="5"/>
  <c r="D68" i="21" s="1"/>
  <c r="D59" i="21" s="1"/>
  <c r="J59" i="21" s="1"/>
  <c r="T38" i="5"/>
  <c r="S40" i="5"/>
  <c r="J27" i="5"/>
  <c r="I31" i="5"/>
  <c r="K21" i="5"/>
  <c r="K14" i="5"/>
  <c r="L13" i="5"/>
  <c r="F46" i="5"/>
  <c r="E46" i="5"/>
  <c r="U38" i="5"/>
  <c r="T40" i="5"/>
  <c r="K27" i="5"/>
  <c r="J31" i="5"/>
  <c r="L21" i="5"/>
  <c r="L14" i="5"/>
  <c r="M13" i="5"/>
  <c r="G46" i="5"/>
  <c r="V38" i="5"/>
  <c r="U40" i="5"/>
  <c r="K31" i="5"/>
  <c r="L27" i="5"/>
  <c r="M21" i="5"/>
  <c r="M14" i="5"/>
  <c r="N13" i="5"/>
  <c r="H46" i="5"/>
  <c r="E68" i="21" s="1"/>
  <c r="W38" i="5"/>
  <c r="V40" i="5"/>
  <c r="L31" i="5"/>
  <c r="M27" i="5"/>
  <c r="N21" i="5"/>
  <c r="O13" i="5"/>
  <c r="N14" i="5"/>
  <c r="I46" i="5"/>
  <c r="X38" i="5"/>
  <c r="W40" i="5"/>
  <c r="M31" i="5"/>
  <c r="N27" i="5"/>
  <c r="O21" i="5"/>
  <c r="P13" i="5"/>
  <c r="O14" i="5"/>
  <c r="J46" i="5"/>
  <c r="Y38" i="5"/>
  <c r="X40" i="5"/>
  <c r="N31" i="5"/>
  <c r="O27" i="5"/>
  <c r="Q13" i="5"/>
  <c r="P21" i="5"/>
  <c r="P14" i="5"/>
  <c r="K46" i="5"/>
  <c r="Z38" i="5"/>
  <c r="Y40" i="5"/>
  <c r="P27" i="5"/>
  <c r="O31" i="5"/>
  <c r="Q14" i="5"/>
  <c r="R13" i="5"/>
  <c r="Q21" i="5"/>
  <c r="L46" i="5"/>
  <c r="AA38" i="5"/>
  <c r="Z40" i="5"/>
  <c r="P31" i="5"/>
  <c r="Q27" i="5"/>
  <c r="R14" i="5"/>
  <c r="R21" i="5"/>
  <c r="S13" i="5"/>
  <c r="M46" i="5"/>
  <c r="F68" i="21" s="1"/>
  <c r="AB38" i="5"/>
  <c r="AA40" i="5"/>
  <c r="R27" i="5"/>
  <c r="Q31" i="5"/>
  <c r="S14" i="5"/>
  <c r="T13" i="5"/>
  <c r="S21" i="5"/>
  <c r="N46" i="5"/>
  <c r="AC38" i="5"/>
  <c r="AB40" i="5"/>
  <c r="S27" i="5"/>
  <c r="R31" i="5"/>
  <c r="T14" i="5"/>
  <c r="U13" i="5"/>
  <c r="T21" i="5"/>
  <c r="O46" i="5"/>
  <c r="AD38" i="5"/>
  <c r="AC40" i="5"/>
  <c r="S31" i="5"/>
  <c r="T27" i="5"/>
  <c r="U21" i="5"/>
  <c r="V13" i="5"/>
  <c r="U14" i="5"/>
  <c r="P46" i="5"/>
  <c r="AE38" i="5"/>
  <c r="AD40" i="5"/>
  <c r="T31" i="5"/>
  <c r="U27" i="5"/>
  <c r="V14" i="5"/>
  <c r="V21" i="5"/>
  <c r="W13" i="5"/>
  <c r="Q46" i="5"/>
  <c r="AF38" i="5"/>
  <c r="AE40" i="5"/>
  <c r="U31" i="5"/>
  <c r="V27" i="5"/>
  <c r="X13" i="5"/>
  <c r="W21" i="5"/>
  <c r="W14" i="5"/>
  <c r="R46" i="5"/>
  <c r="G68" i="21" s="1"/>
  <c r="AG38" i="5"/>
  <c r="AF40" i="5"/>
  <c r="V31" i="5"/>
  <c r="W27" i="5"/>
  <c r="Y13" i="5"/>
  <c r="X14" i="5"/>
  <c r="X21" i="5"/>
  <c r="S46" i="5"/>
  <c r="AH38" i="5"/>
  <c r="AG40" i="5"/>
  <c r="W31" i="5"/>
  <c r="X27" i="5"/>
  <c r="Y14" i="5"/>
  <c r="Z13" i="5"/>
  <c r="Y21" i="5"/>
  <c r="T46" i="5"/>
  <c r="AI38" i="5"/>
  <c r="AH40" i="5"/>
  <c r="X31" i="5"/>
  <c r="Y27" i="5"/>
  <c r="Z14" i="5"/>
  <c r="AA13" i="5"/>
  <c r="Z21" i="5"/>
  <c r="U46" i="5"/>
  <c r="AJ38" i="5"/>
  <c r="AI40" i="5"/>
  <c r="Z27" i="5"/>
  <c r="Y31" i="5"/>
  <c r="AA14" i="5"/>
  <c r="AB13" i="5"/>
  <c r="AA21" i="5"/>
  <c r="V46" i="5"/>
  <c r="AK38" i="5"/>
  <c r="AJ40" i="5"/>
  <c r="AA27" i="5"/>
  <c r="Z31" i="5"/>
  <c r="AB21" i="5"/>
  <c r="AB14" i="5"/>
  <c r="AC13" i="5"/>
  <c r="W46" i="5"/>
  <c r="H68" i="21" s="1"/>
  <c r="AL38" i="5"/>
  <c r="AK40" i="5"/>
  <c r="AA31" i="5"/>
  <c r="AB27" i="5"/>
  <c r="AC21" i="5"/>
  <c r="AD13" i="5"/>
  <c r="AC14" i="5"/>
  <c r="X46" i="5"/>
  <c r="AM38" i="5"/>
  <c r="AL40" i="5"/>
  <c r="AB31" i="5"/>
  <c r="AC27" i="5"/>
  <c r="AD21" i="5"/>
  <c r="AE13" i="5"/>
  <c r="AD14" i="5"/>
  <c r="Y46" i="5"/>
  <c r="AN38" i="5"/>
  <c r="AM40" i="5"/>
  <c r="AC31" i="5"/>
  <c r="AD27" i="5"/>
  <c r="AE14" i="5"/>
  <c r="AE21" i="5"/>
  <c r="AF13" i="5"/>
  <c r="Z46" i="5"/>
  <c r="AO38" i="5"/>
  <c r="AN40" i="5"/>
  <c r="AD31" i="5"/>
  <c r="AE27" i="5"/>
  <c r="AG13" i="5"/>
  <c r="AF14" i="5"/>
  <c r="AF21" i="5"/>
  <c r="AA46" i="5"/>
  <c r="AP38" i="5"/>
  <c r="AO40" i="5"/>
  <c r="AF27" i="5"/>
  <c r="AE31" i="5"/>
  <c r="AG14" i="5"/>
  <c r="AH13" i="5"/>
  <c r="AG21" i="5"/>
  <c r="AB46" i="5"/>
  <c r="AQ38" i="5"/>
  <c r="AQ40" i="5"/>
  <c r="AP40" i="5"/>
  <c r="AF31" i="5"/>
  <c r="AG27" i="5"/>
  <c r="AH21" i="5"/>
  <c r="AH14" i="5"/>
  <c r="AI13" i="5"/>
  <c r="AC46" i="5"/>
  <c r="AH27" i="5"/>
  <c r="AG31" i="5"/>
  <c r="AI14" i="5"/>
  <c r="AI21" i="5"/>
  <c r="AJ13" i="5"/>
  <c r="AD46" i="5"/>
  <c r="AI27" i="5"/>
  <c r="AH31" i="5"/>
  <c r="AJ21" i="5"/>
  <c r="AJ14" i="5"/>
  <c r="AK13" i="5"/>
  <c r="AE46" i="5"/>
  <c r="AI31" i="5"/>
  <c r="AJ27" i="5"/>
  <c r="AK21" i="5"/>
  <c r="AL13" i="5"/>
  <c r="AK14" i="5"/>
  <c r="AF46" i="5"/>
  <c r="AJ31" i="5"/>
  <c r="AK27" i="5"/>
  <c r="AL21" i="5"/>
  <c r="AM13" i="5"/>
  <c r="AL14" i="5"/>
  <c r="AG46" i="5"/>
  <c r="AK31" i="5"/>
  <c r="AL27" i="5"/>
  <c r="AM14" i="5"/>
  <c r="AM21" i="5"/>
  <c r="AN13" i="5"/>
  <c r="AH46" i="5"/>
  <c r="AL31" i="5"/>
  <c r="AM27" i="5"/>
  <c r="AO13" i="5"/>
  <c r="AN14" i="5"/>
  <c r="AN21" i="5"/>
  <c r="AI46" i="5"/>
  <c r="AM31" i="5"/>
  <c r="AN27" i="5"/>
  <c r="AO14" i="5"/>
  <c r="AP13" i="5"/>
  <c r="AO21" i="5"/>
  <c r="AJ46" i="5"/>
  <c r="AN31" i="5"/>
  <c r="AO27" i="5"/>
  <c r="AP14" i="5"/>
  <c r="AP21" i="5"/>
  <c r="AQ13" i="5"/>
  <c r="AK46" i="5"/>
  <c r="AP27" i="5"/>
  <c r="AO31" i="5"/>
  <c r="AQ21" i="5"/>
  <c r="AQ14" i="5"/>
  <c r="AL46" i="5"/>
  <c r="AQ27" i="5"/>
  <c r="AQ31" i="5"/>
  <c r="AP31" i="5"/>
  <c r="AM46" i="5"/>
  <c r="AN46" i="5"/>
  <c r="AO46" i="5"/>
  <c r="AP46" i="5"/>
  <c r="AQ46" i="5"/>
  <c r="K45" i="21" l="1"/>
  <c r="K44" i="21"/>
  <c r="J56" i="3"/>
  <c r="E227" i="3" s="1"/>
  <c r="J84" i="3"/>
  <c r="B26" i="3"/>
  <c r="G19" i="3"/>
  <c r="B15" i="3"/>
  <c r="R101" i="32"/>
  <c r="T105" i="32"/>
  <c r="Q85" i="32"/>
  <c r="R85" i="32" s="1"/>
  <c r="Q84" i="32"/>
  <c r="R84" i="32" s="1"/>
  <c r="Q113" i="32"/>
  <c r="R113" i="32" s="1"/>
  <c r="Q83" i="32"/>
  <c r="R83" i="32" s="1"/>
  <c r="Q46" i="32"/>
  <c r="Q47" i="32" s="1"/>
  <c r="R47" i="32" s="1"/>
  <c r="G114" i="32"/>
  <c r="G121" i="32" s="1"/>
  <c r="G124" i="32" s="1"/>
  <c r="G126" i="32" s="1"/>
  <c r="E114" i="32"/>
  <c r="E121" i="32" s="1"/>
  <c r="E124" i="32" s="1"/>
  <c r="F114" i="32"/>
  <c r="F121" i="32" s="1"/>
  <c r="F124" i="32" s="1"/>
  <c r="F126" i="32" s="1"/>
  <c r="I114" i="32"/>
  <c r="I121" i="32" s="1"/>
  <c r="I124" i="32" s="1"/>
  <c r="I126" i="32" s="1"/>
  <c r="K114" i="32"/>
  <c r="K121" i="32" s="1"/>
  <c r="K124" i="32" s="1"/>
  <c r="K126" i="32" s="1"/>
  <c r="J114" i="32"/>
  <c r="J121" i="32" s="1"/>
  <c r="J124" i="32" s="1"/>
  <c r="J126" i="32" s="1"/>
  <c r="L114" i="32"/>
  <c r="L121" i="32" s="1"/>
  <c r="L124" i="32" s="1"/>
  <c r="L126" i="32" s="1"/>
  <c r="O114" i="32"/>
  <c r="O121" i="32" s="1"/>
  <c r="O124" i="32" s="1"/>
  <c r="O126" i="32" s="1"/>
  <c r="N114" i="32"/>
  <c r="N121" i="32" s="1"/>
  <c r="N124" i="32" s="1"/>
  <c r="M15" i="32"/>
  <c r="M114" i="32" s="1"/>
  <c r="M121" i="32" s="1"/>
  <c r="M124" i="32" s="1"/>
  <c r="Q12" i="32"/>
  <c r="Q15" i="32" s="1"/>
  <c r="J42" i="21"/>
  <c r="J44" i="2"/>
  <c r="R120" i="32"/>
  <c r="R72" i="32"/>
  <c r="R33" i="32"/>
  <c r="R117" i="32"/>
  <c r="R41" i="32"/>
  <c r="R43" i="32"/>
  <c r="R54" i="32"/>
  <c r="B12" i="32"/>
  <c r="R31" i="32"/>
  <c r="S33" i="32" s="1"/>
  <c r="S114" i="32" s="1"/>
  <c r="S121" i="32" s="1"/>
  <c r="T57" i="32"/>
  <c r="R12" i="32"/>
  <c r="H61" i="32"/>
  <c r="Q61" i="32" s="1"/>
  <c r="Q63" i="32" s="1"/>
  <c r="C114" i="32"/>
  <c r="C121" i="32" s="1"/>
  <c r="C124" i="32" s="1"/>
  <c r="C126" i="32" s="1"/>
  <c r="R62" i="32"/>
  <c r="R14" i="32"/>
  <c r="R97" i="32"/>
  <c r="T113" i="32"/>
  <c r="T43" i="32"/>
  <c r="R104" i="32"/>
  <c r="R38" i="32"/>
  <c r="C13" i="2"/>
  <c r="R109" i="32"/>
  <c r="J46" i="21"/>
  <c r="D87" i="32"/>
  <c r="D114" i="32" s="1"/>
  <c r="D121" i="32" s="1"/>
  <c r="D124" i="32" s="1"/>
  <c r="D126" i="32" s="1"/>
  <c r="T29" i="32"/>
  <c r="R26" i="32"/>
  <c r="R20" i="32"/>
  <c r="R29" i="32" s="1"/>
  <c r="R60" i="32"/>
  <c r="T116" i="32"/>
  <c r="T120" i="32" s="1"/>
  <c r="E126" i="32"/>
  <c r="T92" i="32"/>
  <c r="T97" i="32" s="1"/>
  <c r="R81" i="32"/>
  <c r="R95" i="32"/>
  <c r="T56" i="32"/>
  <c r="R45" i="32"/>
  <c r="R102" i="32"/>
  <c r="C31" i="21"/>
  <c r="G31" i="21" s="1"/>
  <c r="C30" i="21"/>
  <c r="E26" i="3"/>
  <c r="E232" i="3"/>
  <c r="C14" i="4" s="1"/>
  <c r="C33" i="21"/>
  <c r="G33" i="21" s="1"/>
  <c r="J140" i="3"/>
  <c r="H224" i="3"/>
  <c r="I224" i="3"/>
  <c r="D6" i="4" s="1"/>
  <c r="C26" i="3"/>
  <c r="E34" i="21"/>
  <c r="G34" i="21" s="1"/>
  <c r="J201" i="3"/>
  <c r="E202" i="3" s="1"/>
  <c r="J112" i="3"/>
  <c r="J212" i="3"/>
  <c r="E213" i="3" s="1"/>
  <c r="D35" i="21"/>
  <c r="J178" i="3"/>
  <c r="M125" i="32"/>
  <c r="J60" i="21"/>
  <c r="A1" i="3"/>
  <c r="A1" i="2"/>
  <c r="A1" i="32"/>
  <c r="N125" i="32"/>
  <c r="G35" i="21" l="1"/>
  <c r="H8" i="37" s="1"/>
  <c r="R46" i="32"/>
  <c r="Q87" i="32"/>
  <c r="R87" i="32" s="1"/>
  <c r="T63" i="32"/>
  <c r="M126" i="32"/>
  <c r="R15" i="32"/>
  <c r="I44" i="2"/>
  <c r="B15" i="32"/>
  <c r="C112" i="2"/>
  <c r="T114" i="32"/>
  <c r="T121" i="32" s="1"/>
  <c r="H63" i="32"/>
  <c r="H114" i="32" s="1"/>
  <c r="H121" i="32" s="1"/>
  <c r="H124" i="32" s="1"/>
  <c r="H126" i="32" s="1"/>
  <c r="S122" i="32"/>
  <c r="C35" i="21"/>
  <c r="C13" i="4"/>
  <c r="C15" i="4"/>
  <c r="D15" i="4" s="1"/>
  <c r="D7" i="5"/>
  <c r="D14" i="4"/>
  <c r="E35" i="21"/>
  <c r="E29" i="2"/>
  <c r="E31" i="2" s="1"/>
  <c r="E114" i="2"/>
  <c r="E118" i="2" s="1"/>
  <c r="E81" i="2"/>
  <c r="E89" i="2"/>
  <c r="E34" i="2"/>
  <c r="E55" i="2"/>
  <c r="E84" i="2"/>
  <c r="E26" i="2"/>
  <c r="E7" i="2"/>
  <c r="E11" i="2"/>
  <c r="E109" i="2"/>
  <c r="E16" i="2"/>
  <c r="E72" i="2"/>
  <c r="E77" i="2" s="1"/>
  <c r="E108" i="2"/>
  <c r="E117" i="2"/>
  <c r="E107" i="2"/>
  <c r="E100" i="2"/>
  <c r="E87" i="2"/>
  <c r="E95" i="2" s="1"/>
  <c r="E65" i="2"/>
  <c r="E94" i="2"/>
  <c r="E105" i="2"/>
  <c r="E43" i="2"/>
  <c r="E45" i="2" s="1"/>
  <c r="E52" i="2"/>
  <c r="E38" i="2"/>
  <c r="E41" i="2" s="1"/>
  <c r="E115" i="2"/>
  <c r="E97" i="2"/>
  <c r="E111" i="2" s="1"/>
  <c r="E110" i="2"/>
  <c r="E19" i="2"/>
  <c r="E8" i="2"/>
  <c r="E91" i="2"/>
  <c r="E22" i="2"/>
  <c r="E9" i="2"/>
  <c r="E103" i="2"/>
  <c r="E67" i="2"/>
  <c r="E58" i="2"/>
  <c r="E79" i="2"/>
  <c r="E85" i="2" s="1"/>
  <c r="E80" i="2"/>
  <c r="E90" i="2"/>
  <c r="E47" i="2"/>
  <c r="E61" i="2" s="1"/>
  <c r="E21" i="2"/>
  <c r="E17" i="2"/>
  <c r="E88" i="2"/>
  <c r="E99" i="2"/>
  <c r="E63" i="2"/>
  <c r="E70" i="2" s="1"/>
  <c r="E92" i="2"/>
  <c r="E93" i="2"/>
  <c r="E20" i="2"/>
  <c r="E116" i="2"/>
  <c r="E75" i="2"/>
  <c r="E60" i="2"/>
  <c r="E102" i="2"/>
  <c r="E44" i="2"/>
  <c r="E35" i="2"/>
  <c r="E87" i="4"/>
  <c r="F87" i="4" s="1"/>
  <c r="E64" i="2"/>
  <c r="E54" i="2"/>
  <c r="E18" i="2"/>
  <c r="E83" i="2"/>
  <c r="E98" i="2"/>
  <c r="E25" i="2"/>
  <c r="E15" i="2"/>
  <c r="E27" i="2" s="1"/>
  <c r="E104" i="2"/>
  <c r="E53" i="2"/>
  <c r="E57" i="2"/>
  <c r="E106" i="2"/>
  <c r="E33" i="2"/>
  <c r="E36" i="2" s="1"/>
  <c r="E12" i="2"/>
  <c r="E51" i="2"/>
  <c r="E24" i="2"/>
  <c r="E68" i="2"/>
  <c r="E56" i="2"/>
  <c r="E10" i="2"/>
  <c r="E13" i="2" s="1"/>
  <c r="E49" i="2"/>
  <c r="E50" i="2"/>
  <c r="E69" i="2"/>
  <c r="E59" i="2"/>
  <c r="E73" i="2"/>
  <c r="E48" i="2"/>
  <c r="E30" i="2"/>
  <c r="E66" i="2"/>
  <c r="E23" i="2"/>
  <c r="E101" i="2"/>
  <c r="E82" i="2"/>
  <c r="E76" i="2"/>
  <c r="E39" i="2"/>
  <c r="E74" i="2"/>
  <c r="D7" i="4"/>
  <c r="D8" i="5" s="1"/>
  <c r="E8" i="5" s="1"/>
  <c r="F8" i="5" s="1"/>
  <c r="G8" i="5" s="1"/>
  <c r="H8" i="5" s="1"/>
  <c r="I8" i="5" s="1"/>
  <c r="J8" i="5" s="1"/>
  <c r="K8" i="5" s="1"/>
  <c r="L8" i="5" s="1"/>
  <c r="M8" i="5" s="1"/>
  <c r="N8" i="5" s="1"/>
  <c r="O8" i="5" s="1"/>
  <c r="P8" i="5" s="1"/>
  <c r="Q8" i="5" s="1"/>
  <c r="R8" i="5" s="1"/>
  <c r="S8" i="5" s="1"/>
  <c r="T8" i="5" s="1"/>
  <c r="U8" i="5" s="1"/>
  <c r="V8" i="5" s="1"/>
  <c r="W8" i="5" s="1"/>
  <c r="X8" i="5" s="1"/>
  <c r="Y8" i="5" s="1"/>
  <c r="Z8" i="5" s="1"/>
  <c r="AA8" i="5" s="1"/>
  <c r="AB8" i="5" s="1"/>
  <c r="AC8" i="5" s="1"/>
  <c r="AD8" i="5" s="1"/>
  <c r="AE8" i="5" s="1"/>
  <c r="AF8" i="5" s="1"/>
  <c r="AG8" i="5" s="1"/>
  <c r="AH8" i="5" s="1"/>
  <c r="AI8" i="5" s="1"/>
  <c r="AJ8" i="5" s="1"/>
  <c r="AK8" i="5" s="1"/>
  <c r="AL8" i="5" s="1"/>
  <c r="AM8" i="5" s="1"/>
  <c r="AN8" i="5" s="1"/>
  <c r="AO8" i="5" s="1"/>
  <c r="AP8" i="5" s="1"/>
  <c r="AQ8" i="5" s="1"/>
  <c r="F42" i="1"/>
  <c r="N126" i="32"/>
  <c r="Q125" i="32"/>
  <c r="F47" i="21" l="1"/>
  <c r="E54" i="21"/>
  <c r="E22" i="21"/>
  <c r="Q114" i="32"/>
  <c r="Q121" i="32" s="1"/>
  <c r="B114" i="32"/>
  <c r="C119" i="2"/>
  <c r="R61" i="32"/>
  <c r="E35" i="3"/>
  <c r="E112" i="2"/>
  <c r="E119" i="2" s="1"/>
  <c r="E7" i="5"/>
  <c r="D20" i="5"/>
  <c r="D5" i="4"/>
  <c r="I35" i="3" l="1"/>
  <c r="R63" i="32"/>
  <c r="Q124" i="32"/>
  <c r="Q126" i="32" s="1"/>
  <c r="B121" i="32"/>
  <c r="A11" i="37"/>
  <c r="F7" i="5"/>
  <c r="E20" i="5"/>
  <c r="D13" i="4"/>
  <c r="D16" i="4" s="1"/>
  <c r="D6" i="5"/>
  <c r="D10" i="4"/>
  <c r="R114" i="32" l="1"/>
  <c r="B122" i="32"/>
  <c r="R121" i="32"/>
  <c r="F20" i="5"/>
  <c r="G7" i="5"/>
  <c r="E6" i="5"/>
  <c r="D10" i="5"/>
  <c r="D16" i="5" s="1"/>
  <c r="D19" i="5"/>
  <c r="D22" i="5" s="1"/>
  <c r="D18" i="4"/>
  <c r="D77" i="4" s="1"/>
  <c r="D89" i="4" s="1"/>
  <c r="D24" i="5" l="1"/>
  <c r="E10" i="5"/>
  <c r="E16" i="5" s="1"/>
  <c r="F6" i="5"/>
  <c r="E19" i="5"/>
  <c r="E22" i="5" s="1"/>
  <c r="H7" i="5"/>
  <c r="G20" i="5"/>
  <c r="I7" i="5" l="1"/>
  <c r="H20" i="5"/>
  <c r="G6" i="5"/>
  <c r="F19" i="5"/>
  <c r="F22" i="5" s="1"/>
  <c r="F10" i="5"/>
  <c r="F16" i="5" s="1"/>
  <c r="E24" i="5"/>
  <c r="D68" i="5"/>
  <c r="D33" i="5"/>
  <c r="F24" i="5" l="1"/>
  <c r="F68" i="5" s="1"/>
  <c r="E33" i="5"/>
  <c r="E68" i="5"/>
  <c r="D41" i="5"/>
  <c r="D42" i="5"/>
  <c r="D44" i="5"/>
  <c r="D54" i="5" s="1"/>
  <c r="G19" i="5"/>
  <c r="G22" i="5" s="1"/>
  <c r="H6" i="5"/>
  <c r="G10" i="5"/>
  <c r="G16" i="5" s="1"/>
  <c r="J7" i="5"/>
  <c r="I20" i="5"/>
  <c r="F33" i="5" l="1"/>
  <c r="F44" i="5" s="1"/>
  <c r="F54" i="5" s="1"/>
  <c r="D60" i="5"/>
  <c r="D56" i="5"/>
  <c r="D58" i="5" s="1"/>
  <c r="D55" i="5"/>
  <c r="D59" i="5"/>
  <c r="K7" i="5"/>
  <c r="J20" i="5"/>
  <c r="G24" i="5"/>
  <c r="G33" i="5" s="1"/>
  <c r="H19" i="5"/>
  <c r="H22" i="5" s="1"/>
  <c r="H10" i="5"/>
  <c r="H16" i="5" s="1"/>
  <c r="I6" i="5"/>
  <c r="E42" i="5"/>
  <c r="E44" i="5"/>
  <c r="E54" i="5" s="1"/>
  <c r="E41" i="5"/>
  <c r="H24" i="5" l="1"/>
  <c r="H33" i="5" s="1"/>
  <c r="H44" i="5" s="1"/>
  <c r="H54" i="5" s="1"/>
  <c r="F41" i="5"/>
  <c r="F42" i="5"/>
  <c r="K20" i="5"/>
  <c r="L7" i="5"/>
  <c r="J6" i="5"/>
  <c r="I10" i="5"/>
  <c r="I16" i="5" s="1"/>
  <c r="I19" i="5"/>
  <c r="I22" i="5" s="1"/>
  <c r="E60" i="5"/>
  <c r="E56" i="5"/>
  <c r="E58" i="5" s="1"/>
  <c r="E55" i="5"/>
  <c r="E59" i="5"/>
  <c r="D57" i="5"/>
  <c r="D61" i="5"/>
  <c r="D67" i="21"/>
  <c r="G44" i="5"/>
  <c r="G54" i="5" s="1"/>
  <c r="G42" i="5"/>
  <c r="G41" i="5"/>
  <c r="F55" i="5"/>
  <c r="F60" i="5"/>
  <c r="F59" i="5"/>
  <c r="F56" i="5"/>
  <c r="F58" i="5" s="1"/>
  <c r="H41" i="5" l="1"/>
  <c r="H42" i="5"/>
  <c r="G55" i="5"/>
  <c r="G60" i="5"/>
  <c r="G56" i="5"/>
  <c r="G58" i="5" s="1"/>
  <c r="G59" i="5"/>
  <c r="H56" i="5"/>
  <c r="H58" i="5" s="1"/>
  <c r="H60" i="5"/>
  <c r="H55" i="5"/>
  <c r="H59" i="5"/>
  <c r="F61" i="5"/>
  <c r="F57" i="5"/>
  <c r="E57" i="5"/>
  <c r="E61" i="5"/>
  <c r="K6" i="5"/>
  <c r="J19" i="5"/>
  <c r="J22" i="5" s="1"/>
  <c r="J10" i="5"/>
  <c r="J16" i="5" s="1"/>
  <c r="I24" i="5"/>
  <c r="I33" i="5" s="1"/>
  <c r="M7" i="5"/>
  <c r="L20" i="5"/>
  <c r="J24" i="5" l="1"/>
  <c r="J33" i="5" s="1"/>
  <c r="J44" i="5" s="1"/>
  <c r="J54" i="5" s="1"/>
  <c r="I41" i="5"/>
  <c r="I44" i="5"/>
  <c r="I54" i="5" s="1"/>
  <c r="I42" i="5"/>
  <c r="E67" i="21"/>
  <c r="H57" i="5"/>
  <c r="H61" i="5"/>
  <c r="K10" i="5"/>
  <c r="K16" i="5" s="1"/>
  <c r="L6" i="5"/>
  <c r="K19" i="5"/>
  <c r="K22" i="5" s="1"/>
  <c r="N7" i="5"/>
  <c r="M20" i="5"/>
  <c r="G61" i="5"/>
  <c r="G57" i="5"/>
  <c r="J42" i="5" l="1"/>
  <c r="J41" i="5"/>
  <c r="N20" i="5"/>
  <c r="O7" i="5"/>
  <c r="L10" i="5"/>
  <c r="L16" i="5" s="1"/>
  <c r="M6" i="5"/>
  <c r="L19" i="5"/>
  <c r="L22" i="5" s="1"/>
  <c r="K24" i="5"/>
  <c r="K33" i="5" s="1"/>
  <c r="I55" i="5"/>
  <c r="I59" i="5"/>
  <c r="I56" i="5"/>
  <c r="I58" i="5" s="1"/>
  <c r="I60" i="5"/>
  <c r="J60" i="5"/>
  <c r="J55" i="5"/>
  <c r="J56" i="5"/>
  <c r="J58" i="5" s="1"/>
  <c r="J59" i="5"/>
  <c r="L24" i="5" l="1"/>
  <c r="L33" i="5" s="1"/>
  <c r="L42" i="5" s="1"/>
  <c r="I61" i="5"/>
  <c r="I57" i="5"/>
  <c r="K42" i="5"/>
  <c r="K41" i="5"/>
  <c r="K44" i="5"/>
  <c r="K54" i="5" s="1"/>
  <c r="J61" i="5"/>
  <c r="J57" i="5"/>
  <c r="M19" i="5"/>
  <c r="M22" i="5" s="1"/>
  <c r="M10" i="5"/>
  <c r="M16" i="5" s="1"/>
  <c r="N6" i="5"/>
  <c r="O20" i="5"/>
  <c r="P7" i="5"/>
  <c r="L41" i="5" l="1"/>
  <c r="M24" i="5"/>
  <c r="M33" i="5" s="1"/>
  <c r="M44" i="5" s="1"/>
  <c r="M54" i="5" s="1"/>
  <c r="L44" i="5"/>
  <c r="L54" i="5" s="1"/>
  <c r="L55" i="5" s="1"/>
  <c r="Q7" i="5"/>
  <c r="P20" i="5"/>
  <c r="O6" i="5"/>
  <c r="N19" i="5"/>
  <c r="N22" i="5" s="1"/>
  <c r="N10" i="5"/>
  <c r="N16" i="5" s="1"/>
  <c r="K59" i="5"/>
  <c r="K56" i="5"/>
  <c r="K58" i="5" s="1"/>
  <c r="K60" i="5"/>
  <c r="K55" i="5"/>
  <c r="M42" i="5" l="1"/>
  <c r="M41" i="5"/>
  <c r="N24" i="5"/>
  <c r="N33" i="5" s="1"/>
  <c r="N44" i="5" s="1"/>
  <c r="N54" i="5" s="1"/>
  <c r="L56" i="5"/>
  <c r="L58" i="5" s="1"/>
  <c r="L60" i="5"/>
  <c r="L59" i="5"/>
  <c r="K57" i="5"/>
  <c r="K61" i="5"/>
  <c r="L61" i="5"/>
  <c r="L57" i="5"/>
  <c r="M60" i="5"/>
  <c r="M59" i="5"/>
  <c r="M55" i="5"/>
  <c r="M56" i="5"/>
  <c r="M58" i="5" s="1"/>
  <c r="O10" i="5"/>
  <c r="O16" i="5" s="1"/>
  <c r="P6" i="5"/>
  <c r="O19" i="5"/>
  <c r="O22" i="5" s="1"/>
  <c r="Q20" i="5"/>
  <c r="R7" i="5"/>
  <c r="N41" i="5" l="1"/>
  <c r="N42" i="5"/>
  <c r="M61" i="5"/>
  <c r="F67" i="21"/>
  <c r="M57" i="5"/>
  <c r="Q6" i="5"/>
  <c r="P19" i="5"/>
  <c r="P22" i="5" s="1"/>
  <c r="P10" i="5"/>
  <c r="P16" i="5" s="1"/>
  <c r="O24" i="5"/>
  <c r="O33" i="5" s="1"/>
  <c r="N55" i="5"/>
  <c r="N56" i="5"/>
  <c r="N58" i="5" s="1"/>
  <c r="N60" i="5"/>
  <c r="N59" i="5"/>
  <c r="S7" i="5"/>
  <c r="R20" i="5"/>
  <c r="P24" i="5" l="1"/>
  <c r="P33" i="5" s="1"/>
  <c r="P44" i="5" s="1"/>
  <c r="P54" i="5" s="1"/>
  <c r="O41" i="5"/>
  <c r="O42" i="5"/>
  <c r="O44" i="5"/>
  <c r="O54" i="5" s="1"/>
  <c r="S20" i="5"/>
  <c r="T7" i="5"/>
  <c r="Q19" i="5"/>
  <c r="Q22" i="5" s="1"/>
  <c r="Q10" i="5"/>
  <c r="Q16" i="5" s="1"/>
  <c r="R6" i="5"/>
  <c r="N61" i="5"/>
  <c r="N57" i="5"/>
  <c r="P41" i="5" l="1"/>
  <c r="P42" i="5"/>
  <c r="Q24" i="5"/>
  <c r="Q33" i="5" s="1"/>
  <c r="Q41" i="5" s="1"/>
  <c r="T20" i="5"/>
  <c r="U7" i="5"/>
  <c r="O56" i="5"/>
  <c r="O58" i="5" s="1"/>
  <c r="O60" i="5"/>
  <c r="O59" i="5"/>
  <c r="O55" i="5"/>
  <c r="S6" i="5"/>
  <c r="R10" i="5"/>
  <c r="R16" i="5" s="1"/>
  <c r="R19" i="5"/>
  <c r="R22" i="5" s="1"/>
  <c r="P56" i="5"/>
  <c r="P58" i="5" s="1"/>
  <c r="P59" i="5"/>
  <c r="P60" i="5"/>
  <c r="P55" i="5"/>
  <c r="R24" i="5" l="1"/>
  <c r="R33" i="5" s="1"/>
  <c r="R44" i="5" s="1"/>
  <c r="R54" i="5" s="1"/>
  <c r="Q44" i="5"/>
  <c r="Q54" i="5" s="1"/>
  <c r="Q59" i="5" s="1"/>
  <c r="Q42" i="5"/>
  <c r="P57" i="5"/>
  <c r="P61" i="5"/>
  <c r="O57" i="5"/>
  <c r="O61" i="5"/>
  <c r="V7" i="5"/>
  <c r="U20" i="5"/>
  <c r="T6" i="5"/>
  <c r="S19" i="5"/>
  <c r="S22" i="5" s="1"/>
  <c r="S10" i="5"/>
  <c r="S16" i="5" s="1"/>
  <c r="R41" i="5" l="1"/>
  <c r="Q56" i="5"/>
  <c r="Q58" i="5" s="1"/>
  <c r="R42" i="5"/>
  <c r="Q60" i="5"/>
  <c r="Q55" i="5"/>
  <c r="Q61" i="5" s="1"/>
  <c r="S24" i="5"/>
  <c r="S33" i="5" s="1"/>
  <c r="S41" i="5" s="1"/>
  <c r="U6" i="5"/>
  <c r="T10" i="5"/>
  <c r="T16" i="5" s="1"/>
  <c r="T19" i="5"/>
  <c r="T22" i="5" s="1"/>
  <c r="V20" i="5"/>
  <c r="W7" i="5"/>
  <c r="W20" i="5" s="1"/>
  <c r="R56" i="5"/>
  <c r="R58" i="5" s="1"/>
  <c r="R55" i="5"/>
  <c r="R60" i="5"/>
  <c r="R59" i="5"/>
  <c r="Q57" i="5" l="1"/>
  <c r="S42" i="5"/>
  <c r="S44" i="5"/>
  <c r="S54" i="5" s="1"/>
  <c r="S55" i="5" s="1"/>
  <c r="T24" i="5"/>
  <c r="T33" i="5" s="1"/>
  <c r="T41" i="5" s="1"/>
  <c r="G67" i="21"/>
  <c r="R57" i="5"/>
  <c r="R61" i="5"/>
  <c r="U19" i="5"/>
  <c r="U22" i="5" s="1"/>
  <c r="V6" i="5"/>
  <c r="U10" i="5"/>
  <c r="U16" i="5" s="1"/>
  <c r="S56" i="5" l="1"/>
  <c r="S58" i="5" s="1"/>
  <c r="S60" i="5"/>
  <c r="S59" i="5"/>
  <c r="T42" i="5"/>
  <c r="T44" i="5"/>
  <c r="T54" i="5" s="1"/>
  <c r="T59" i="5" s="1"/>
  <c r="S61" i="5"/>
  <c r="S57" i="5"/>
  <c r="U24" i="5"/>
  <c r="U33" i="5" s="1"/>
  <c r="V19" i="5"/>
  <c r="V22" i="5" s="1"/>
  <c r="V10" i="5"/>
  <c r="V16" i="5" s="1"/>
  <c r="W6" i="5"/>
  <c r="T56" i="5" l="1"/>
  <c r="T58" i="5" s="1"/>
  <c r="T55" i="5"/>
  <c r="T57" i="5" s="1"/>
  <c r="T60" i="5"/>
  <c r="U41" i="5"/>
  <c r="U42" i="5"/>
  <c r="U44" i="5"/>
  <c r="U54" i="5" s="1"/>
  <c r="W19" i="5"/>
  <c r="W22" i="5" s="1"/>
  <c r="W10" i="5"/>
  <c r="W16" i="5" s="1"/>
  <c r="X6" i="5"/>
  <c r="V24" i="5"/>
  <c r="V33" i="5" s="1"/>
  <c r="T61" i="5" l="1"/>
  <c r="W24" i="5"/>
  <c r="W33" i="5" s="1"/>
  <c r="W42" i="5" s="1"/>
  <c r="U59" i="5"/>
  <c r="U60" i="5"/>
  <c r="U56" i="5"/>
  <c r="U58" i="5" s="1"/>
  <c r="U55" i="5"/>
  <c r="Y6" i="5"/>
  <c r="X10" i="5"/>
  <c r="X16" i="5" s="1"/>
  <c r="X19" i="5"/>
  <c r="X22" i="5" s="1"/>
  <c r="V42" i="5"/>
  <c r="V41" i="5"/>
  <c r="V44" i="5"/>
  <c r="V54" i="5" s="1"/>
  <c r="W41" i="5" l="1"/>
  <c r="W44" i="5"/>
  <c r="W54" i="5" s="1"/>
  <c r="W60" i="5" s="1"/>
  <c r="V56" i="5"/>
  <c r="V58" i="5" s="1"/>
  <c r="V55" i="5"/>
  <c r="V59" i="5"/>
  <c r="V60" i="5"/>
  <c r="Y10" i="5"/>
  <c r="Y16" i="5" s="1"/>
  <c r="Y19" i="5"/>
  <c r="Y22" i="5" s="1"/>
  <c r="Z6" i="5"/>
  <c r="U61" i="5"/>
  <c r="U57" i="5"/>
  <c r="X24" i="5"/>
  <c r="X33" i="5" s="1"/>
  <c r="W55" i="5" l="1"/>
  <c r="W57" i="5" s="1"/>
  <c r="W59" i="5"/>
  <c r="W56" i="5"/>
  <c r="W58" i="5" s="1"/>
  <c r="Z19" i="5"/>
  <c r="Z22" i="5" s="1"/>
  <c r="Z10" i="5"/>
  <c r="Z16" i="5" s="1"/>
  <c r="AA6" i="5"/>
  <c r="V57" i="5"/>
  <c r="V61" i="5"/>
  <c r="X41" i="5"/>
  <c r="X44" i="5"/>
  <c r="X54" i="5" s="1"/>
  <c r="X42" i="5"/>
  <c r="Y24" i="5"/>
  <c r="Y33" i="5" s="1"/>
  <c r="H67" i="21" l="1"/>
  <c r="W61" i="5"/>
  <c r="Z24" i="5"/>
  <c r="Z33" i="5" s="1"/>
  <c r="Z44" i="5" s="1"/>
  <c r="Z54" i="5" s="1"/>
  <c r="AA10" i="5"/>
  <c r="AA16" i="5" s="1"/>
  <c r="AB6" i="5"/>
  <c r="AA19" i="5"/>
  <c r="AA22" i="5" s="1"/>
  <c r="Y42" i="5"/>
  <c r="Y44" i="5"/>
  <c r="Y54" i="5" s="1"/>
  <c r="Y41" i="5"/>
  <c r="X60" i="5"/>
  <c r="X55" i="5"/>
  <c r="X61" i="5" s="1"/>
  <c r="X59" i="5"/>
  <c r="X56" i="5"/>
  <c r="Z42" i="5" l="1"/>
  <c r="Z41" i="5"/>
  <c r="Y59" i="5"/>
  <c r="Y60" i="5"/>
  <c r="Y55" i="5"/>
  <c r="Y61" i="5" s="1"/>
  <c r="Y56" i="5"/>
  <c r="AC6" i="5"/>
  <c r="AB10" i="5"/>
  <c r="AB16" i="5" s="1"/>
  <c r="AB19" i="5"/>
  <c r="AB22" i="5" s="1"/>
  <c r="AA24" i="5"/>
  <c r="AA33" i="5" s="1"/>
  <c r="Z60" i="5"/>
  <c r="Z56" i="5"/>
  <c r="Z55" i="5"/>
  <c r="Z61" i="5" s="1"/>
  <c r="Z59" i="5"/>
  <c r="AB24" i="5" l="1"/>
  <c r="AB33" i="5" s="1"/>
  <c r="AA41" i="5"/>
  <c r="AA42" i="5"/>
  <c r="AA44" i="5"/>
  <c r="AA54" i="5" s="1"/>
  <c r="AD6" i="5"/>
  <c r="AC10" i="5"/>
  <c r="AC16" i="5" s="1"/>
  <c r="AC19" i="5"/>
  <c r="AC22" i="5" s="1"/>
  <c r="AA55" i="5" l="1"/>
  <c r="AA61" i="5" s="1"/>
  <c r="AA59" i="5"/>
  <c r="AA60" i="5"/>
  <c r="AA56" i="5"/>
  <c r="AE6" i="5"/>
  <c r="AD10" i="5"/>
  <c r="AD16" i="5" s="1"/>
  <c r="AD19" i="5"/>
  <c r="AD22" i="5" s="1"/>
  <c r="AC24" i="5"/>
  <c r="AC33" i="5" s="1"/>
  <c r="AB44" i="5"/>
  <c r="AB54" i="5" s="1"/>
  <c r="AB41" i="5"/>
  <c r="AB42" i="5"/>
  <c r="AD24" i="5" l="1"/>
  <c r="AD33" i="5" s="1"/>
  <c r="AD42" i="5" s="1"/>
  <c r="AC42" i="5"/>
  <c r="AC41" i="5"/>
  <c r="AC44" i="5"/>
  <c r="AC54" i="5" s="1"/>
  <c r="AF6" i="5"/>
  <c r="AE10" i="5"/>
  <c r="AE16" i="5" s="1"/>
  <c r="AE19" i="5"/>
  <c r="AE22" i="5" s="1"/>
  <c r="AB55" i="5"/>
  <c r="AB61" i="5" s="1"/>
  <c r="AB60" i="5"/>
  <c r="AB59" i="5"/>
  <c r="AB56" i="5"/>
  <c r="AE24" i="5" l="1"/>
  <c r="AE33" i="5" s="1"/>
  <c r="AE41" i="5" s="1"/>
  <c r="AD41" i="5"/>
  <c r="AD44" i="5"/>
  <c r="AD54" i="5" s="1"/>
  <c r="AD55" i="5" s="1"/>
  <c r="AD61" i="5" s="1"/>
  <c r="AC59" i="5"/>
  <c r="AC55" i="5"/>
  <c r="AC61" i="5" s="1"/>
  <c r="AC60" i="5"/>
  <c r="AC56" i="5"/>
  <c r="AG6" i="5"/>
  <c r="AF10" i="5"/>
  <c r="AF16" i="5" s="1"/>
  <c r="AF19" i="5"/>
  <c r="AF22" i="5" s="1"/>
  <c r="AE44" i="5" l="1"/>
  <c r="AE54" i="5" s="1"/>
  <c r="AE55" i="5" s="1"/>
  <c r="AE61" i="5" s="1"/>
  <c r="AE42" i="5"/>
  <c r="AD60" i="5"/>
  <c r="AD59" i="5"/>
  <c r="AD56" i="5"/>
  <c r="AH6" i="5"/>
  <c r="AG19" i="5"/>
  <c r="AG22" i="5" s="1"/>
  <c r="AG10" i="5"/>
  <c r="AG16" i="5" s="1"/>
  <c r="AF24" i="5"/>
  <c r="AF33" i="5" s="1"/>
  <c r="AE60" i="5" l="1"/>
  <c r="AE56" i="5"/>
  <c r="AE59" i="5"/>
  <c r="AG24" i="5"/>
  <c r="AG33" i="5" s="1"/>
  <c r="AG41" i="5" s="1"/>
  <c r="AF44" i="5"/>
  <c r="AF54" i="5" s="1"/>
  <c r="AF42" i="5"/>
  <c r="AF41" i="5"/>
  <c r="AH19" i="5"/>
  <c r="AH22" i="5" s="1"/>
  <c r="AH10" i="5"/>
  <c r="AH16" i="5" s="1"/>
  <c r="AI6" i="5"/>
  <c r="AG42" i="5" l="1"/>
  <c r="AG44" i="5"/>
  <c r="AG54" i="5" s="1"/>
  <c r="AG60" i="5" s="1"/>
  <c r="AF56" i="5"/>
  <c r="AF59" i="5"/>
  <c r="AF55" i="5"/>
  <c r="AF61" i="5" s="1"/>
  <c r="AF60" i="5"/>
  <c r="AH24" i="5"/>
  <c r="AH33" i="5" s="1"/>
  <c r="AI10" i="5"/>
  <c r="AI16" i="5" s="1"/>
  <c r="AI19" i="5"/>
  <c r="AI22" i="5" s="1"/>
  <c r="AJ6" i="5"/>
  <c r="AG56" i="5" l="1"/>
  <c r="AG59" i="5"/>
  <c r="AG55" i="5"/>
  <c r="AG61" i="5" s="1"/>
  <c r="AH41" i="5"/>
  <c r="AH44" i="5"/>
  <c r="AH54" i="5" s="1"/>
  <c r="AH42" i="5"/>
  <c r="AJ19" i="5"/>
  <c r="AJ22" i="5" s="1"/>
  <c r="AJ10" i="5"/>
  <c r="AJ16" i="5" s="1"/>
  <c r="AK6" i="5"/>
  <c r="AI24" i="5"/>
  <c r="AI33" i="5" s="1"/>
  <c r="AL6" i="5" l="1"/>
  <c r="AK19" i="5"/>
  <c r="AK22" i="5" s="1"/>
  <c r="AK10" i="5"/>
  <c r="AK16" i="5" s="1"/>
  <c r="AI44" i="5"/>
  <c r="AI54" i="5" s="1"/>
  <c r="AI41" i="5"/>
  <c r="AI42" i="5"/>
  <c r="AJ24" i="5"/>
  <c r="AJ33" i="5" s="1"/>
  <c r="AH55" i="5"/>
  <c r="AH61" i="5" s="1"/>
  <c r="AH56" i="5"/>
  <c r="AH60" i="5"/>
  <c r="AH59" i="5"/>
  <c r="AK24" i="5" l="1"/>
  <c r="AK33" i="5" s="1"/>
  <c r="AK41" i="5" s="1"/>
  <c r="AI55" i="5"/>
  <c r="AI61" i="5" s="1"/>
  <c r="AI56" i="5"/>
  <c r="AI60" i="5"/>
  <c r="AI59" i="5"/>
  <c r="AJ42" i="5"/>
  <c r="AJ44" i="5"/>
  <c r="AJ54" i="5" s="1"/>
  <c r="AJ41" i="5"/>
  <c r="AM6" i="5"/>
  <c r="AL10" i="5"/>
  <c r="AL16" i="5" s="1"/>
  <c r="AL19" i="5"/>
  <c r="AL22" i="5" s="1"/>
  <c r="AK44" i="5" l="1"/>
  <c r="AK54" i="5" s="1"/>
  <c r="AK59" i="5" s="1"/>
  <c r="AK42" i="5"/>
  <c r="AJ55" i="5"/>
  <c r="AJ61" i="5" s="1"/>
  <c r="AJ56" i="5"/>
  <c r="AJ59" i="5"/>
  <c r="AJ60" i="5"/>
  <c r="AM19" i="5"/>
  <c r="AM22" i="5" s="1"/>
  <c r="AN6" i="5"/>
  <c r="AM10" i="5"/>
  <c r="AM16" i="5" s="1"/>
  <c r="AL24" i="5"/>
  <c r="AL33" i="5" s="1"/>
  <c r="AK55" i="5" l="1"/>
  <c r="AK61" i="5" s="1"/>
  <c r="AK60" i="5"/>
  <c r="AK56" i="5"/>
  <c r="AM24" i="5"/>
  <c r="AM33" i="5" s="1"/>
  <c r="AM41" i="5" s="1"/>
  <c r="AL42" i="5"/>
  <c r="AL44" i="5"/>
  <c r="AL54" i="5" s="1"/>
  <c r="AL41" i="5"/>
  <c r="AN19" i="5"/>
  <c r="AN22" i="5" s="1"/>
  <c r="AO6" i="5"/>
  <c r="AN10" i="5"/>
  <c r="AN16" i="5" s="1"/>
  <c r="AM44" i="5" l="1"/>
  <c r="AM54" i="5" s="1"/>
  <c r="AM55" i="5" s="1"/>
  <c r="AM61" i="5" s="1"/>
  <c r="AM42" i="5"/>
  <c r="AN24" i="5"/>
  <c r="AN33" i="5" s="1"/>
  <c r="AN41" i="5" s="1"/>
  <c r="AO19" i="5"/>
  <c r="AO22" i="5" s="1"/>
  <c r="AP6" i="5"/>
  <c r="AO10" i="5"/>
  <c r="AO16" i="5" s="1"/>
  <c r="AL56" i="5"/>
  <c r="AL55" i="5"/>
  <c r="AL61" i="5" s="1"/>
  <c r="AL59" i="5"/>
  <c r="AL60" i="5"/>
  <c r="AN42" i="5" l="1"/>
  <c r="AN44" i="5"/>
  <c r="AN54" i="5" s="1"/>
  <c r="AN56" i="5" s="1"/>
  <c r="AM56" i="5"/>
  <c r="AM60" i="5"/>
  <c r="AM59" i="5"/>
  <c r="AO24" i="5"/>
  <c r="AO33" i="5" s="1"/>
  <c r="AO41" i="5" s="1"/>
  <c r="AP19" i="5"/>
  <c r="AP22" i="5" s="1"/>
  <c r="AQ6" i="5"/>
  <c r="AP10" i="5"/>
  <c r="AP16" i="5" s="1"/>
  <c r="AN60" i="5" l="1"/>
  <c r="AN59" i="5"/>
  <c r="AN55" i="5"/>
  <c r="AN61" i="5" s="1"/>
  <c r="AO44" i="5"/>
  <c r="AO54" i="5" s="1"/>
  <c r="AO56" i="5" s="1"/>
  <c r="AO42" i="5"/>
  <c r="AP24" i="5"/>
  <c r="AP33" i="5" s="1"/>
  <c r="AP41" i="5" s="1"/>
  <c r="AQ10" i="5"/>
  <c r="AQ16" i="5" s="1"/>
  <c r="AQ19" i="5"/>
  <c r="AQ22" i="5" s="1"/>
  <c r="AO59" i="5" l="1"/>
  <c r="AO55" i="5"/>
  <c r="AO61" i="5" s="1"/>
  <c r="AO60" i="5"/>
  <c r="AP44" i="5"/>
  <c r="AP54" i="5" s="1"/>
  <c r="AP59" i="5" s="1"/>
  <c r="AP42" i="5"/>
  <c r="AQ24" i="5"/>
  <c r="AQ33" i="5" s="1"/>
  <c r="AP55" i="5" l="1"/>
  <c r="AP61" i="5" s="1"/>
  <c r="AP56" i="5"/>
  <c r="AP60" i="5"/>
  <c r="AQ44" i="5"/>
  <c r="AQ54" i="5" s="1"/>
  <c r="AQ42" i="5"/>
  <c r="AQ41" i="5"/>
  <c r="AQ60" i="5" l="1"/>
  <c r="AQ55" i="5"/>
  <c r="AQ61" i="5" s="1"/>
  <c r="AQ59" i="5"/>
  <c r="AQ56" i="5"/>
  <c r="I33" i="3"/>
  <c r="I34" i="3"/>
  <c r="D31" i="2" l="1"/>
  <c r="D36" i="2"/>
  <c r="D41" i="2"/>
  <c r="D45" i="2"/>
  <c r="D70" i="2"/>
  <c r="D77" i="2"/>
  <c r="D85" i="2"/>
  <c r="D95" i="2"/>
  <c r="D111" i="2"/>
  <c r="E21" i="37"/>
  <c r="D20" i="37" s="1"/>
  <c r="E32" i="4"/>
  <c r="E42" i="4" s="1"/>
  <c r="E33" i="4"/>
  <c r="F33" i="4" s="1"/>
  <c r="E34" i="4"/>
  <c r="F34" i="4" s="1"/>
  <c r="E35" i="4"/>
  <c r="F35" i="4" s="1"/>
  <c r="E36" i="4"/>
  <c r="F36" i="4" s="1"/>
  <c r="D51" i="21" s="1"/>
  <c r="J51" i="21" s="1"/>
  <c r="E37" i="4"/>
  <c r="F37" i="4" s="1"/>
  <c r="E38" i="4"/>
  <c r="F38" i="4" s="1"/>
  <c r="E39" i="4"/>
  <c r="F39" i="4" s="1"/>
  <c r="D52" i="21" s="1"/>
  <c r="J52" i="21" s="1"/>
  <c r="E40" i="4"/>
  <c r="F40" i="4" s="1"/>
  <c r="E41" i="4"/>
  <c r="F41" i="4" s="1"/>
  <c r="E45" i="4"/>
  <c r="E50" i="4" s="1"/>
  <c r="E46" i="4"/>
  <c r="F46" i="4" s="1"/>
  <c r="E47" i="4"/>
  <c r="F47" i="4" s="1"/>
  <c r="E48" i="4"/>
  <c r="F48" i="4" s="1"/>
  <c r="E49" i="4"/>
  <c r="F49" i="4" s="1"/>
  <c r="E53" i="4"/>
  <c r="F53" i="4" s="1"/>
  <c r="F59" i="4" s="1"/>
  <c r="E54" i="4"/>
  <c r="F54" i="4" s="1"/>
  <c r="E55" i="4"/>
  <c r="F55" i="4" s="1"/>
  <c r="E56" i="4"/>
  <c r="F56" i="4" s="1"/>
  <c r="E57" i="4"/>
  <c r="F57" i="4" s="1"/>
  <c r="E58" i="4"/>
  <c r="F58" i="4" s="1"/>
  <c r="E62" i="4"/>
  <c r="E67" i="4" s="1"/>
  <c r="E63" i="4"/>
  <c r="F63" i="4" s="1"/>
  <c r="E64" i="4"/>
  <c r="F64" i="4" s="1"/>
  <c r="E65" i="4"/>
  <c r="F65" i="4" s="1"/>
  <c r="E66" i="4"/>
  <c r="F66" i="4" s="1"/>
  <c r="E72" i="4"/>
  <c r="D53" i="21" s="1"/>
  <c r="E73" i="4"/>
  <c r="F73" i="4" s="1"/>
  <c r="E74" i="4"/>
  <c r="F74" i="4" s="1"/>
  <c r="E80" i="4"/>
  <c r="F80" i="4" s="1"/>
  <c r="F84" i="4" s="1"/>
  <c r="E81" i="4"/>
  <c r="F81" i="4" s="1"/>
  <c r="E82" i="4"/>
  <c r="F82" i="4" s="1"/>
  <c r="E83" i="4"/>
  <c r="F83" i="4" s="1"/>
  <c r="E89" i="4"/>
  <c r="F89" i="4" s="1"/>
  <c r="D91" i="4"/>
  <c r="D92" i="4" s="1"/>
  <c r="F32" i="4" l="1"/>
  <c r="F42" i="4" s="1"/>
  <c r="D62" i="21"/>
  <c r="J62" i="21" s="1"/>
  <c r="E84" i="4"/>
  <c r="F45" i="4"/>
  <c r="F50" i="4" s="1"/>
  <c r="F62" i="4"/>
  <c r="F67" i="4" s="1"/>
  <c r="E59" i="4"/>
  <c r="E69" i="4" s="1"/>
  <c r="D112" i="2"/>
  <c r="D40" i="21" s="1"/>
  <c r="J40" i="21" s="1"/>
  <c r="F72" i="4"/>
  <c r="F75" i="4" s="1"/>
  <c r="E75" i="4"/>
  <c r="H21" i="37"/>
  <c r="G20" i="37" s="1"/>
  <c r="F69" i="4" l="1"/>
  <c r="G26" i="3"/>
  <c r="J22" i="3" l="1"/>
  <c r="J23" i="3"/>
  <c r="J24" i="3"/>
  <c r="J20" i="3"/>
  <c r="J21" i="3"/>
  <c r="J25" i="3"/>
  <c r="E36" i="3"/>
  <c r="E37" i="3" s="1"/>
  <c r="I36" i="3" l="1"/>
  <c r="I37" i="3" s="1"/>
  <c r="G15" i="3"/>
  <c r="G13" i="3"/>
  <c r="I13" i="3"/>
  <c r="I14" i="3"/>
  <c r="G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ITS</author>
  </authors>
  <commentList>
    <comment ref="F51" authorId="0" shapeId="0" xr:uid="{00000000-0006-0000-0300-000005000000}">
      <text>
        <r>
          <rPr>
            <sz val="9"/>
            <color indexed="81"/>
            <rFont val="Tahoma"/>
            <family val="2"/>
          </rPr>
          <t>Most current HUD Guidance (2021) lists Los Angeles Field Office 80th Percentile Mgmt Fee as $75.81. In Ventura County, which is a high cost area, it is reasonable to see Mgmt Fees towards the higher side of this spectrum. For proposed Mgmt Fees above $94 PUPM, owner/manager must provide an explanation for the higher fees. 
http://portal.hud.gov/hudportal/HUD?src=/program_offices/public_indian_housing/programs/ph/am/accounting
https://www.hud.gov/program_offices/public_indian_housing/programs/ph/am/accounting</t>
        </r>
      </text>
    </comment>
    <comment ref="A61" authorId="0" shapeId="0" xr:uid="{00000000-0006-0000-0300-000006000000}">
      <text>
        <r>
          <rPr>
            <sz val="9"/>
            <color indexed="81"/>
            <rFont val="Tahoma"/>
            <family val="2"/>
          </rPr>
          <t xml:space="preserve">Select the target population the project will serve. For projects with more than 20% "Special Needs" units, use Special Needs. 
Based on TCAC 2021 Operating Expense Minimums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McAulay, Tracy</author>
    <author>ITS</author>
  </authors>
  <commentList>
    <comment ref="A20" authorId="0" shapeId="0" xr:uid="{C164030C-C48A-47D7-A313-266BE4146D9E}">
      <text>
        <r>
          <rPr>
            <b/>
            <sz val="9"/>
            <color indexed="81"/>
            <rFont val="Tahoma"/>
            <family val="2"/>
          </rPr>
          <t>McAulay, Tracy:</t>
        </r>
        <r>
          <rPr>
            <sz val="9"/>
            <color indexed="81"/>
            <rFont val="Tahoma"/>
            <family val="2"/>
          </rPr>
          <t xml:space="preserve">
For projects including value of "sweat equity" or volunteer hours, provide the calculation of value X the number of hours used as a source.</t>
        </r>
      </text>
    </comment>
    <comment ref="J26" authorId="1" shapeId="0" xr:uid="{00000000-0006-0000-0900-000002000000}">
      <text>
        <r>
          <rPr>
            <sz val="9"/>
            <color indexed="81"/>
            <rFont val="Tahoma"/>
            <family val="2"/>
          </rPr>
          <t>If funding is not already committed, please discuss when funding is anticipated to be committed.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ITS</author>
  </authors>
  <commentList>
    <comment ref="I20" authorId="0" shapeId="0" xr:uid="{00000000-0006-0000-0A00-000001000000}">
      <text>
        <r>
          <rPr>
            <sz val="9"/>
            <color indexed="81"/>
            <rFont val="Tahoma"/>
            <family val="2"/>
          </rPr>
          <t xml:space="preserve">Builder overhead, profit and general requirements. An overall cost limitation of fourteen percent (14%) of the cost of construction shall apply to builder overhead, profit, and general requirements, excluding builder’s general liability insurance. </t>
        </r>
      </text>
    </comment>
    <comment ref="J20" authorId="0" shapeId="0" xr:uid="{00000000-0006-0000-0A00-000002000000}">
      <text>
        <r>
          <rPr>
            <sz val="9"/>
            <color indexed="81"/>
            <rFont val="Tahoma"/>
            <family val="2"/>
          </rPr>
          <t xml:space="preserve">For purposes of general requirements, the cost of construction includes offsite improvements, demolition and site
work, structures, and prevailing wages. </t>
        </r>
      </text>
    </comment>
    <comment ref="J21" authorId="0" shapeId="0" xr:uid="{00000000-0006-0000-0A00-000003000000}">
      <text>
        <r>
          <rPr>
            <sz val="9"/>
            <color indexed="81"/>
            <rFont val="Tahoma"/>
            <family val="2"/>
          </rPr>
          <t xml:space="preserve">For purposes of builder overhead and profit, the cost of construction includes offsite improvements, demolition and site work, structures, prevailing wages, and general requirements.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ITS</author>
  </authors>
  <commentList>
    <comment ref="Q126" authorId="0" shapeId="0" xr:uid="{00000000-0006-0000-0B00-000001000000}">
      <text>
        <r>
          <rPr>
            <sz val="9"/>
            <color indexed="81"/>
            <rFont val="Tahoma"/>
            <family val="2"/>
          </rPr>
          <t>If Sources &amp; Uses match, this cell will = 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McAulay, Tracy</author>
  </authors>
  <commentList>
    <comment ref="A12" authorId="0" shapeId="0" xr:uid="{00000000-0006-0000-0C00-000001000000}">
      <text>
        <r>
          <rPr>
            <b/>
            <sz val="9"/>
            <color indexed="81"/>
            <rFont val="Tahoma"/>
            <family val="2"/>
          </rPr>
          <t>McAulay, Tracy:</t>
        </r>
        <r>
          <rPr>
            <sz val="9"/>
            <color indexed="81"/>
            <rFont val="Tahoma"/>
            <family val="2"/>
          </rPr>
          <t xml:space="preserve">
McAulay, Tracy:
If 5 or 6 bedroom unit(s) proposed, please contact tracy.mcaulay@ventura.org.</t>
        </r>
      </text>
    </comment>
    <comment ref="B240" authorId="0" shapeId="0" xr:uid="{00000000-0006-0000-0C00-000004000000}">
      <text>
        <r>
          <rPr>
            <b/>
            <sz val="9"/>
            <color indexed="81"/>
            <rFont val="Tahoma"/>
            <family val="2"/>
          </rPr>
          <t>Section 101(c) of the PLHA Guidelines, affordable rent complies with the MHP Guidelines, Section 7312 (TCAC).</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ITS</author>
    <author>Vice President of Housing Development</author>
    <author>McAulay, Tracy</author>
  </authors>
  <commentList>
    <comment ref="S7" authorId="0" shapeId="0" xr:uid="{00000000-0006-0000-0E00-000001000000}">
      <text>
        <r>
          <rPr>
            <sz val="9"/>
            <color indexed="81"/>
            <rFont val="Tahoma"/>
            <family val="2"/>
          </rPr>
          <t xml:space="preserve">$0 in Year 16 if PBS8 Contract is 15 Years
</t>
        </r>
      </text>
    </comment>
    <comment ref="AH36" authorId="1" shapeId="0" xr:uid="{00000000-0006-0000-0E00-000002000000}">
      <text>
        <r>
          <rPr>
            <b/>
            <sz val="8"/>
            <color indexed="81"/>
            <rFont val="Tahoma"/>
            <family val="2"/>
          </rPr>
          <t xml:space="preserve">Conventional loans paid-off in year 30. </t>
        </r>
      </text>
    </comment>
    <comment ref="A50" authorId="2" shapeId="0" xr:uid="{00000000-0006-0000-0E00-000003000000}">
      <text>
        <r>
          <rPr>
            <sz val="9"/>
            <color indexed="81"/>
            <rFont val="Tahoma"/>
            <family val="2"/>
          </rPr>
          <t>No more than $17,500 in all "other fees" excluding supportive services</t>
        </r>
      </text>
    </comment>
    <comment ref="A51" authorId="2" shapeId="0" xr:uid="{00000000-0006-0000-0E00-000004000000}">
      <text>
        <r>
          <rPr>
            <sz val="9"/>
            <color indexed="81"/>
            <rFont val="Tahoma"/>
            <family val="2"/>
          </rPr>
          <t>No more than $17,500 in all "other fees" excluding supportive services</t>
        </r>
      </text>
    </comment>
    <comment ref="C55" authorId="2" shapeId="0" xr:uid="{00000000-0006-0000-0E00-000005000000}">
      <text>
        <r>
          <rPr>
            <sz val="9"/>
            <color indexed="81"/>
            <rFont val="Tahoma"/>
            <family val="2"/>
          </rPr>
          <t>No more than 50%.</t>
        </r>
      </text>
    </comment>
    <comment ref="B67" authorId="2" shapeId="0" xr:uid="{00000000-0006-0000-0E00-000006000000}">
      <text>
        <r>
          <rPr>
            <b/>
            <sz val="9"/>
            <color indexed="81"/>
            <rFont val="Tahoma"/>
            <family val="2"/>
          </rPr>
          <t>McAulay, Tracy:</t>
        </r>
        <r>
          <rPr>
            <sz val="9"/>
            <color indexed="81"/>
            <rFont val="Tahoma"/>
            <family val="2"/>
          </rPr>
          <t xml:space="preserve">
“cash flow after debt service”
shall be limited to the higher of twenty-five percent (25%) of the anticipated annual must
pay debt service payment or eight percent (8%) of gross income, during each of the first
three years of project operation.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ITS</author>
  </authors>
  <commentList>
    <comment ref="H9" authorId="0" shapeId="0" xr:uid="{00000000-0006-0000-0F00-000001000000}">
      <text>
        <r>
          <rPr>
            <sz val="9"/>
            <color indexed="81"/>
            <rFont val="Tahoma"/>
            <family val="2"/>
          </rPr>
          <t xml:space="preserve">Backup documentation will be required before execution of an Agreement
</t>
        </r>
      </text>
    </comment>
    <comment ref="L9" authorId="0" shapeId="0" xr:uid="{00000000-0006-0000-0F00-000002000000}">
      <text>
        <r>
          <rPr>
            <sz val="9"/>
            <color indexed="81"/>
            <rFont val="Tahoma"/>
            <family val="2"/>
          </rPr>
          <t>Estimate provided based on Dev. Budget. Applicant can make adjustments to the costs included in this calculation as appropriate.</t>
        </r>
      </text>
    </comment>
  </commentList>
</comments>
</file>

<file path=xl/sharedStrings.xml><?xml version="1.0" encoding="utf-8"?>
<sst xmlns="http://schemas.openxmlformats.org/spreadsheetml/2006/main" count="1333" uniqueCount="891">
  <si>
    <t>Accessible Units should be disbursed throughout the property (e.g. not located in one building or group).</t>
  </si>
  <si>
    <t>Are all units (of each unit type) similar in layout and square footage?</t>
  </si>
  <si>
    <t>Are all amenities and finishes consistent throughout the property?</t>
  </si>
  <si>
    <t>Do all units with the same configuration (# of bedrooms) have roughly the same market value?</t>
  </si>
  <si>
    <t>NEPA Studies</t>
  </si>
  <si>
    <t>Bond Maintenance Fee</t>
  </si>
  <si>
    <t>County Occupancy Standards</t>
  </si>
  <si>
    <t>Number of Units</t>
  </si>
  <si>
    <t>Minimum</t>
  </si>
  <si>
    <t>Maximum</t>
  </si>
  <si>
    <t>Average Assumed Per Unit</t>
  </si>
  <si>
    <t>Total Assumed Occupancy</t>
  </si>
  <si>
    <t>Other: (specify)</t>
  </si>
  <si>
    <t>Other: (specify): Other Lender Expenses</t>
  </si>
  <si>
    <t>PUPM</t>
  </si>
  <si>
    <t>Acq. Basis</t>
  </si>
  <si>
    <t>Const/Rehab Basis</t>
  </si>
  <si>
    <t>No more than 18 months Operating Expenses, Debt Service &amp; Payments to Reserves</t>
  </si>
  <si>
    <t xml:space="preserve">Must Pay Soft Debt Payments (Please specify: for ex. MHP, MHSA 0.42%): </t>
  </si>
  <si>
    <t>Sources of Funds</t>
  </si>
  <si>
    <t>Construction</t>
  </si>
  <si>
    <t>Source</t>
  </si>
  <si>
    <t>Amount</t>
  </si>
  <si>
    <t>Interest</t>
  </si>
  <si>
    <t>Comments</t>
  </si>
  <si>
    <t>Permanent</t>
  </si>
  <si>
    <t>Total Sources</t>
  </si>
  <si>
    <t>Development Budget</t>
  </si>
  <si>
    <t>Deferred Developer Fee</t>
  </si>
  <si>
    <t>Lien No.</t>
  </si>
  <si>
    <t>Loan Type</t>
  </si>
  <si>
    <t>Amortization</t>
  </si>
  <si>
    <t>Term (months)</t>
  </si>
  <si>
    <t>Total Cost</t>
  </si>
  <si>
    <t>Total</t>
  </si>
  <si>
    <t xml:space="preserve">Per Unit </t>
  </si>
  <si>
    <t>Per Sq. Ft.</t>
  </si>
  <si>
    <t>ACQUISITION</t>
  </si>
  <si>
    <t xml:space="preserve">Lesser of Land Cost or Value </t>
  </si>
  <si>
    <t xml:space="preserve">Legal &amp; Closing Costs </t>
  </si>
  <si>
    <t>Verifiable Carrying Costs</t>
  </si>
  <si>
    <t xml:space="preserve">Subtotal </t>
  </si>
  <si>
    <t>Existing Improvements Cost</t>
  </si>
  <si>
    <t xml:space="preserve">Total Acquisition </t>
  </si>
  <si>
    <t>Environmental Remediation</t>
  </si>
  <si>
    <t>Site Work</t>
  </si>
  <si>
    <t xml:space="preserve">Structures </t>
  </si>
  <si>
    <t>General Liability Insurance</t>
  </si>
  <si>
    <t>Total Rehabilitation Costs</t>
  </si>
  <si>
    <t>RELOCATION</t>
  </si>
  <si>
    <t xml:space="preserve">Temporary Relocation </t>
  </si>
  <si>
    <t xml:space="preserve">Permanent Relocation </t>
  </si>
  <si>
    <t xml:space="preserve">Total Relocation </t>
  </si>
  <si>
    <t xml:space="preserve"> </t>
  </si>
  <si>
    <t xml:space="preserve">ARCHITECTURAL </t>
  </si>
  <si>
    <t>Design</t>
  </si>
  <si>
    <t>Supervision</t>
  </si>
  <si>
    <t>Total Architectural Costs</t>
  </si>
  <si>
    <t xml:space="preserve">SURVEY &amp; ENGINEERING </t>
  </si>
  <si>
    <t xml:space="preserve">Engineering </t>
  </si>
  <si>
    <t xml:space="preserve">ALTA Land Survey </t>
  </si>
  <si>
    <t>Total Survey &amp; Engineering</t>
  </si>
  <si>
    <t>CONTINGENCY COSTS</t>
  </si>
  <si>
    <t>Hard Cost Contingency</t>
  </si>
  <si>
    <t xml:space="preserve">Soft Cost Contingency </t>
  </si>
  <si>
    <t>Total Contingency Costs</t>
  </si>
  <si>
    <t>CONSTRUCTION PERIOD EXPENSES</t>
  </si>
  <si>
    <t>Construction Loan Interest</t>
  </si>
  <si>
    <t>Origination Fee</t>
  </si>
  <si>
    <t>Credit Enhancement &amp; App. Fee</t>
  </si>
  <si>
    <t>Owner Paid Bonds/Insurance</t>
  </si>
  <si>
    <t>Lender Inspection Fees</t>
  </si>
  <si>
    <t xml:space="preserve">Taxes During Construction </t>
  </si>
  <si>
    <t>Prevailing Wage Monitor</t>
  </si>
  <si>
    <t>Insurance During Construction</t>
  </si>
  <si>
    <t>Title and Recording Fees</t>
  </si>
  <si>
    <t>Total Construction Expenses</t>
  </si>
  <si>
    <t>PERMANENT FINANCING EXPENSES</t>
  </si>
  <si>
    <t>Loan Origination Fee(s)</t>
  </si>
  <si>
    <t>Title and Recording</t>
  </si>
  <si>
    <t xml:space="preserve">Property Taxes  </t>
  </si>
  <si>
    <t xml:space="preserve">Insurance </t>
  </si>
  <si>
    <t>Total Permanent Financing</t>
  </si>
  <si>
    <t>LEGAL FEES</t>
  </si>
  <si>
    <t>Construction Lender Legal Expenses</t>
  </si>
  <si>
    <t>Permanent Lender Legal Fees</t>
  </si>
  <si>
    <t>Organizational Legal Fees</t>
  </si>
  <si>
    <t>Total Legal Fees</t>
  </si>
  <si>
    <t>CAPITALIZED RESERVES</t>
  </si>
  <si>
    <t>Operating Reserve</t>
  </si>
  <si>
    <t>Replacement Reserve</t>
  </si>
  <si>
    <t>Rent-Up Reserve</t>
  </si>
  <si>
    <t xml:space="preserve">Transition Reserve </t>
  </si>
  <si>
    <t>Total Capitalized Reserves</t>
  </si>
  <si>
    <t xml:space="preserve">REPORTS &amp; STUDIES </t>
  </si>
  <si>
    <t>Appraisal(s)</t>
  </si>
  <si>
    <t>Market Study</t>
  </si>
  <si>
    <t>Physical Needs Assessment</t>
  </si>
  <si>
    <t>Total Reports &amp; Studies</t>
  </si>
  <si>
    <t>OTHER</t>
  </si>
  <si>
    <t>CTCAC App./Alloc./Monitor Fees</t>
  </si>
  <si>
    <t>CDLAC Fees</t>
  </si>
  <si>
    <t xml:space="preserve">Local Permit Fees </t>
  </si>
  <si>
    <t>Local Development Impact Fees</t>
  </si>
  <si>
    <t xml:space="preserve">Other Costs of Bond Issuance </t>
  </si>
  <si>
    <t>Syndicator / Investor Fees &amp; Expenses</t>
  </si>
  <si>
    <t>Furnishings</t>
  </si>
  <si>
    <t>Final Cost Audit Expense</t>
  </si>
  <si>
    <t xml:space="preserve">Marketing </t>
  </si>
  <si>
    <t>Financial Consulting</t>
  </si>
  <si>
    <t>Total Other Costs</t>
  </si>
  <si>
    <t xml:space="preserve">SUBTOTAL </t>
  </si>
  <si>
    <t>DEVELOPER COSTS</t>
  </si>
  <si>
    <t>Total Developer Costs</t>
  </si>
  <si>
    <t>TOTAL DEVELOPMENT COST</t>
  </si>
  <si>
    <t>Unit Mix</t>
  </si>
  <si>
    <t>Unit Type</t>
  </si>
  <si>
    <t>No. of Units</t>
  </si>
  <si>
    <t>Residential Income</t>
  </si>
  <si>
    <t>30% AMI</t>
  </si>
  <si>
    <t>Per Unit SF</t>
  </si>
  <si>
    <t>Total SF</t>
  </si>
  <si>
    <t>Gross Rent</t>
  </si>
  <si>
    <t>UA</t>
  </si>
  <si>
    <t>Net Rent</t>
  </si>
  <si>
    <t>50% AMI</t>
  </si>
  <si>
    <t>60% AMI</t>
  </si>
  <si>
    <t>Manager's Unit(s)</t>
  </si>
  <si>
    <t>Section 8 Income</t>
  </si>
  <si>
    <t>Total - Monthly Base Rent Plus Section 8 Premium</t>
  </si>
  <si>
    <t>Income Tier</t>
  </si>
  <si>
    <t>Per Unit Monthly S8 Premium</t>
  </si>
  <si>
    <t>Total Monthly Premium</t>
  </si>
  <si>
    <t>Total Annual Premium</t>
  </si>
  <si>
    <t>Total Annual Restricted Income</t>
  </si>
  <si>
    <t>No.</t>
  </si>
  <si>
    <t>Salary/Wages</t>
  </si>
  <si>
    <t>On-Site Manager</t>
  </si>
  <si>
    <t>On-Site Assistant Manager</t>
  </si>
  <si>
    <t>On-Site Maintenance Employee</t>
  </si>
  <si>
    <t>Payroll Taxes, Benefits &amp; Worker's Comp.</t>
  </si>
  <si>
    <t>Income</t>
  </si>
  <si>
    <t>Section 8 Premium</t>
  </si>
  <si>
    <t>Vacancies</t>
  </si>
  <si>
    <t>Rental Vacancy</t>
  </si>
  <si>
    <t>Misc. Income (laundry &amp; vending)</t>
  </si>
  <si>
    <t>Vacancy Calculation</t>
  </si>
  <si>
    <t>Percent Special Needs</t>
  </si>
  <si>
    <t>Percent Non-Special Needs</t>
  </si>
  <si>
    <t>Weighted Average</t>
  </si>
  <si>
    <t>Vacancy Rate</t>
  </si>
  <si>
    <t xml:space="preserve">TCAC </t>
  </si>
  <si>
    <t>% Sp. Needs</t>
  </si>
  <si>
    <t>Section 8 Vacancy</t>
  </si>
  <si>
    <t>Misc. Income Vacancy</t>
  </si>
  <si>
    <t>Gross Potential Income</t>
  </si>
  <si>
    <t>Expenses</t>
  </si>
  <si>
    <t>Administrative Expenses</t>
  </si>
  <si>
    <t>Conventions &amp; Meetings</t>
  </si>
  <si>
    <t>Advertising</t>
  </si>
  <si>
    <t>Office Expenses</t>
  </si>
  <si>
    <t>Management Fee</t>
  </si>
  <si>
    <t>Legal Expense</t>
  </si>
  <si>
    <t>Audit Expense</t>
  </si>
  <si>
    <t>Bookkeeping Fees/Accounting Services</t>
  </si>
  <si>
    <t>Misc. Administrative Expenses</t>
  </si>
  <si>
    <t>Total Administrative Expenses</t>
  </si>
  <si>
    <t>Utilities</t>
  </si>
  <si>
    <t>Electricity</t>
  </si>
  <si>
    <t>Water</t>
  </si>
  <si>
    <t>Gas</t>
  </si>
  <si>
    <t>Sewer</t>
  </si>
  <si>
    <t>Other Utilities (Cable, Internet, etc.)</t>
  </si>
  <si>
    <t>Total Utilities</t>
  </si>
  <si>
    <t>Operating and Maintenance Expenses</t>
  </si>
  <si>
    <t>Supplies</t>
  </si>
  <si>
    <t>Contracts</t>
  </si>
  <si>
    <t>Garbage/Recycling</t>
  </si>
  <si>
    <t>Security Contract</t>
  </si>
  <si>
    <t>Misc. O&amp;M Expenses</t>
  </si>
  <si>
    <t>Total Operating and Maintenance Expenses</t>
  </si>
  <si>
    <t>Taxes &amp; Insurance</t>
  </si>
  <si>
    <t>Real Estate Taxes</t>
  </si>
  <si>
    <t>Property &amp; Liability Insurance (Hazard)</t>
  </si>
  <si>
    <t>Other Insurance (Earthquake or Flood)</t>
  </si>
  <si>
    <t>Fidelity Bond</t>
  </si>
  <si>
    <t>Misc. Taxes, Permits &amp; Licenses</t>
  </si>
  <si>
    <t>Total Taxes &amp; Insurance</t>
  </si>
  <si>
    <t>Reserves</t>
  </si>
  <si>
    <t>Replacement Reserve Deposits</t>
  </si>
  <si>
    <t>Other Reserves: specify</t>
  </si>
  <si>
    <t>PUPY</t>
  </si>
  <si>
    <t>Total Reserves</t>
  </si>
  <si>
    <t>Net Operating Income (NOI)</t>
  </si>
  <si>
    <t>Financial Expenses</t>
  </si>
  <si>
    <t>1st Mortgage Debt Service</t>
  </si>
  <si>
    <t>Total Debt Service</t>
  </si>
  <si>
    <t>Net Cash Flow</t>
  </si>
  <si>
    <t>1 BR</t>
  </si>
  <si>
    <t>2 BR</t>
  </si>
  <si>
    <t>3 BR</t>
  </si>
  <si>
    <t>Effective Gross Income</t>
  </si>
  <si>
    <t>Total Vacancy</t>
  </si>
  <si>
    <t>Total Operating Expenses</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</si>
  <si>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</si>
  <si>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</si>
  <si>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</si>
  <si>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</si>
  <si>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</si>
  <si>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</si>
  <si>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</si>
  <si>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</si>
  <si>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</si>
  <si>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</si>
  <si>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</si>
  <si>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</si>
  <si>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</si>
  <si>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</si>
  <si>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</si>
  <si>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</si>
  <si>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</si>
  <si>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</si>
  <si>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</si>
  <si>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</si>
  <si>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</si>
  <si>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</si>
  <si>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</si>
  <si>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</si>
  <si>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</si>
  <si>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</si>
  <si>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</si>
  <si>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</si>
  <si>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</si>
  <si>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</si>
  <si>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</si>
  <si>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</si>
  <si>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</si>
  <si>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</si>
  <si>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</si>
  <si>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Year 36</t>
  </si>
  <si>
    <t>Year 37</t>
  </si>
  <si>
    <t>Year 38</t>
  </si>
  <si>
    <t>Year 39</t>
  </si>
  <si>
    <t>Year 40</t>
  </si>
  <si>
    <t>Tenant Assistance Payments</t>
  </si>
  <si>
    <t>GROSS POTENTIAL INCOME - HOUSING</t>
  </si>
  <si>
    <t>OTHER INCOME</t>
  </si>
  <si>
    <t>Laundry &amp; Vending</t>
  </si>
  <si>
    <t>GROSS POTENTIAL INCOME - OTHER</t>
  </si>
  <si>
    <t>GROSS POTENTIAL INCOME - TOTAL</t>
  </si>
  <si>
    <t xml:space="preserve">VACANCY ASSUMPTIONS </t>
  </si>
  <si>
    <t>Restricted Units</t>
  </si>
  <si>
    <t xml:space="preserve">Laundry &amp; Vending &amp; Other Income </t>
  </si>
  <si>
    <t>TOTAL VACANCY LOSS</t>
  </si>
  <si>
    <t xml:space="preserve">EFFECTIVE GROSS INCOME </t>
  </si>
  <si>
    <t>OPERATING EXPENSES &amp; RESERVE DEPOSITS</t>
  </si>
  <si>
    <t>Residential Expenses (w/o Real Estate Taxes)</t>
  </si>
  <si>
    <t>Ground Lease</t>
  </si>
  <si>
    <t>TOTAL EXPENSES &amp; RESERVES</t>
  </si>
  <si>
    <t xml:space="preserve">NET OPERATING INCOME </t>
  </si>
  <si>
    <t>DEBT SERVICE</t>
  </si>
  <si>
    <t>1st Mortgage</t>
  </si>
  <si>
    <t>2nd Mortgage (HOME/City: 0.42% Annual)</t>
  </si>
  <si>
    <t>3rd Mortgage Debt Service</t>
  </si>
  <si>
    <t>Total Required Debt Service</t>
  </si>
  <si>
    <t>Cash flow after CalHFA debt service</t>
  </si>
  <si>
    <t>DCR for just CalHFA loans</t>
  </si>
  <si>
    <t>CASH FLOW after all debt service</t>
  </si>
  <si>
    <t>DEBT SERVICE COVERAGE RATIO</t>
  </si>
  <si>
    <t xml:space="preserve">Deferred Developer Fee </t>
  </si>
  <si>
    <t>Sponsor Distributions</t>
  </si>
  <si>
    <t xml:space="preserve">Cumulative paid Deferred Dev. Fee </t>
  </si>
  <si>
    <t>25% of debt service</t>
  </si>
  <si>
    <t>8% of gross income</t>
  </si>
  <si>
    <t>Total Development Costs</t>
  </si>
  <si>
    <t>Differential</t>
  </si>
  <si>
    <t>New Construction</t>
  </si>
  <si>
    <t>Total No. of Units</t>
  </si>
  <si>
    <t>Unincorporated County</t>
  </si>
  <si>
    <t>Fillmore</t>
  </si>
  <si>
    <t>Ojai</t>
  </si>
  <si>
    <t>Santa Paula</t>
  </si>
  <si>
    <t>Moorpark</t>
  </si>
  <si>
    <t>Port Hueneme</t>
  </si>
  <si>
    <t>Length of Affordability Period</t>
  </si>
  <si>
    <t>Rehab or Acquisition of Existing Housing per Unit Amount of HOME Funds</t>
  </si>
  <si>
    <t>$15,000 - $40,000 per unit</t>
  </si>
  <si>
    <t>$40,001 and above</t>
  </si>
  <si>
    <t xml:space="preserve">New Construction </t>
  </si>
  <si>
    <t>$0 - $14,999</t>
  </si>
  <si>
    <t>4 BR</t>
  </si>
  <si>
    <t>5 BR</t>
  </si>
  <si>
    <t>6 BR</t>
  </si>
  <si>
    <t>Project Name</t>
  </si>
  <si>
    <t>Project Summary</t>
  </si>
  <si>
    <t>Other (please specify)</t>
  </si>
  <si>
    <t>Fixed</t>
  </si>
  <si>
    <t>Floating</t>
  </si>
  <si>
    <t>Exempt</t>
  </si>
  <si>
    <t>Categorically Excluded Not Subject to 58.5</t>
  </si>
  <si>
    <t>Categorically Excluded Subject to 58.5</t>
  </si>
  <si>
    <t>Environmental Assessment</t>
  </si>
  <si>
    <t>Date Converts to Exempt</t>
  </si>
  <si>
    <t>Date of Authority to Use Grant Funds (ATUGF)</t>
  </si>
  <si>
    <t>Environmental Impact Statement (EIS)</t>
  </si>
  <si>
    <t>Date of Written Determation of Exemption (Exempt)</t>
  </si>
  <si>
    <t>Other (please specify length &amp; reason):</t>
  </si>
  <si>
    <t>Homeownership</t>
  </si>
  <si>
    <t xml:space="preserve">Yes </t>
  </si>
  <si>
    <t>No</t>
  </si>
  <si>
    <t>Project Street Address</t>
  </si>
  <si>
    <t>Project City, State &amp; Zip</t>
  </si>
  <si>
    <t>Ventura</t>
  </si>
  <si>
    <t>Simi Valley</t>
  </si>
  <si>
    <t>Oxnard</t>
  </si>
  <si>
    <t>Camarillo</t>
  </si>
  <si>
    <t xml:space="preserve">Thousand Oaks </t>
  </si>
  <si>
    <t>Unincorporated (specify)</t>
  </si>
  <si>
    <t>Acq./Rehab</t>
  </si>
  <si>
    <t xml:space="preserve">Rent Limits: </t>
  </si>
  <si>
    <t xml:space="preserve">please specify </t>
  </si>
  <si>
    <t>Rent Limits:</t>
  </si>
  <si>
    <t>80% AMI</t>
  </si>
  <si>
    <t>LIHTC</t>
  </si>
  <si>
    <t>Multifamily Housing Program</t>
  </si>
  <si>
    <t>Affordable Housing &amp; Sustainable Communities</t>
  </si>
  <si>
    <t>Veterans Housing and Homelessness Prevention Program</t>
  </si>
  <si>
    <t>USDA</t>
  </si>
  <si>
    <t>Other: please specify</t>
  </si>
  <si>
    <t>CONSTRUCTION</t>
  </si>
  <si>
    <t>Fully Amortizing</t>
  </si>
  <si>
    <t>Residual Receipts</t>
  </si>
  <si>
    <t>Deferred Payment</t>
  </si>
  <si>
    <t>Term (years)</t>
  </si>
  <si>
    <t>Summary</t>
  </si>
  <si>
    <t>Per Square Foot</t>
  </si>
  <si>
    <t>Performance &amp; Payment Bonds</t>
  </si>
  <si>
    <t>Geotechnical Study</t>
  </si>
  <si>
    <t>Env. Studies (specify in comments)</t>
  </si>
  <si>
    <t>Unit Mix &amp; Rental Income</t>
  </si>
  <si>
    <t>Green Consultant</t>
  </si>
  <si>
    <t xml:space="preserve">Predevelopment Loan Interest &amp; Fees </t>
  </si>
  <si>
    <t>Total No. of Bedrooms</t>
  </si>
  <si>
    <t>Total Payroll Expenses</t>
  </si>
  <si>
    <t>Salary Subtotal</t>
  </si>
  <si>
    <t>Payroll/On-site Employees</t>
  </si>
  <si>
    <t>FTE (%)</t>
  </si>
  <si>
    <t>Year 1 Operating Budget</t>
  </si>
  <si>
    <t>Trending</t>
  </si>
  <si>
    <t>Restricted Unit Rents</t>
  </si>
  <si>
    <t>Cash Flow Distributions</t>
  </si>
  <si>
    <t>Property Manager</t>
  </si>
  <si>
    <t>Property Management Experience</t>
  </si>
  <si>
    <t>Committed?</t>
  </si>
  <si>
    <t>Up-Front Developer Fee</t>
  </si>
  <si>
    <t>Within Benchmark?</t>
  </si>
  <si>
    <t>Benchmark</t>
  </si>
  <si>
    <t>Debt Service Coverage Ratio</t>
  </si>
  <si>
    <t>Sources &amp; Uses</t>
  </si>
  <si>
    <t>Dev. Expenses</t>
  </si>
  <si>
    <t>Total Amount of Source</t>
  </si>
  <si>
    <t>Total Expenses</t>
  </si>
  <si>
    <t>Developer Experience &amp; Capacity</t>
  </si>
  <si>
    <t>Financial Capacity</t>
  </si>
  <si>
    <t>Developer/Owner Capacity</t>
  </si>
  <si>
    <t>Describe the organization's liquid assets (type, amount, availability)</t>
  </si>
  <si>
    <t>GC Overhead</t>
  </si>
  <si>
    <t>GC Profit</t>
  </si>
  <si>
    <t>General Requirements</t>
  </si>
  <si>
    <t>Category</t>
  </si>
  <si>
    <t>Proposed Amount</t>
  </si>
  <si>
    <t>For rental projects, total Management Fee (PUPM)</t>
  </si>
  <si>
    <t>Comments if not within benchmark</t>
  </si>
  <si>
    <t>Bookkeeping Fee &lt;= $15 PUPM</t>
  </si>
  <si>
    <t>For rental projects, total Bookkeeping Fee (PUPM)</t>
  </si>
  <si>
    <t>No greater than 5.0% of hard construction costs.</t>
  </si>
  <si>
    <t>No less than 1.10</t>
  </si>
  <si>
    <t>Debt Service Coverage Ratio     (Year 1)</t>
  </si>
  <si>
    <t>Total Section 8 Premium (annual Section 8 income less total annual base rents)</t>
  </si>
  <si>
    <t>Total Operating Expenses PUPY (without RE taxes, social services, replacement reserves)</t>
  </si>
  <si>
    <t xml:space="preserve">Annual Debt. Service </t>
  </si>
  <si>
    <t>Developer</t>
  </si>
  <si>
    <t>Developer Role in Ownership Entity (if any)</t>
  </si>
  <si>
    <t>Ownership Entity Structure</t>
  </si>
  <si>
    <t>Individual</t>
  </si>
  <si>
    <t>Corporation</t>
  </si>
  <si>
    <t>Limited Liability Company</t>
  </si>
  <si>
    <t>Limited Partnership</t>
  </si>
  <si>
    <t>Year Organized</t>
  </si>
  <si>
    <t>Number of projects currently in pre-development (including this project)?</t>
  </si>
  <si>
    <t>Number of projects currently in construction?</t>
  </si>
  <si>
    <t>Of these, how many will begin construction within the next 3 years?</t>
  </si>
  <si>
    <t>Will any construction work be performed directly by the developer's own personnel?</t>
  </si>
  <si>
    <t>Has the developer, under its present name or any other previously-used name, or any of its principals, ever commenced construction of a project that it has not completed, except those currently under construction? If yes, please explain.</t>
  </si>
  <si>
    <t>Will the General Contractor be a separate, outside entity?</t>
  </si>
  <si>
    <t>Does the developer, or any of its principals or affiliates, have any unpaid state or federal income, payroll or other taxes or a record within the past five years of any chronic past due accounts, substantial liens or judgements, foreclosures or bankruptcies, or deeds in lieu of foreclosure? If yes, explain.</t>
  </si>
  <si>
    <t>Has the developer, or any of its principals or affiliates, ever had a limited denial of participation from HUD or been debarred, suspended or voluntarily excluded from participation in any federal or state program? If yes, explain.</t>
  </si>
  <si>
    <t>Has the developer, or any of its principals or affiliates, participated in the development or operation of a project that experienced a default? If yes, provide the number of developments and explain (including the name and location of the development(s), circumstances surrounding each default, its cure, workout, foreclosures, etc.).</t>
  </si>
  <si>
    <t>Does the developer, employees or any agent associated with the developer or any person, firm or corporation have any financial interest in said property, that will receive any benefit from the acquisition of said property, including but not limited to rebates, refunds, commissions or fees, except hereunder disclosed? If none, state "none".</t>
  </si>
  <si>
    <t>Does the developer have any current lawsuits, pending litigation or judgements outstanding? If yes, explain.</t>
  </si>
  <si>
    <t>Rental</t>
  </si>
  <si>
    <t>Home Ownership</t>
  </si>
  <si>
    <t>Acq./Rehabilitation</t>
  </si>
  <si>
    <t>Owner (direct)</t>
  </si>
  <si>
    <t>Owner (under an affiliate)</t>
  </si>
  <si>
    <t>Corporate/Organizational experience of the Developer related to affordable housing development.</t>
  </si>
  <si>
    <t>Experience with affordable housing financing. Include experience with HOME funds and other federal funding.</t>
  </si>
  <si>
    <t>Asset Management Experience</t>
  </si>
  <si>
    <t>Experience providing supportive services (if applicable).</t>
  </si>
  <si>
    <t>Risk Assessment</t>
  </si>
  <si>
    <t>Sponsor Distributions from cash flow</t>
  </si>
  <si>
    <t xml:space="preserve">No more than 50%   </t>
  </si>
  <si>
    <t>Other Fees (incentive management, asset management, etc.)</t>
  </si>
  <si>
    <t>Organization's Total Assets</t>
  </si>
  <si>
    <t>Organization's Total Liabilities</t>
  </si>
  <si>
    <t>Organization's Net Worth</t>
  </si>
  <si>
    <t>Liquidity: What financial resources does the Owner/Developer have in place to carry out the project?  Are there sources to pay for expenses during pre-development? What is the contingency plan if the project experiences cost over-runs at any time during development through lease-up?</t>
  </si>
  <si>
    <t>20% benchmark</t>
  </si>
  <si>
    <t>Demolition</t>
  </si>
  <si>
    <t>Acquisition Only</t>
  </si>
  <si>
    <t>Reconstruction</t>
  </si>
  <si>
    <t>Conversion</t>
  </si>
  <si>
    <t>Rehabilitation</t>
  </si>
  <si>
    <t>5% of units in the project (but no less than 1 unit) must be accessible to individuals with mobility impairments.</t>
  </si>
  <si>
    <t>2% of the units in the project (but no less than 1 unit) must be accessible to individuals with sensory impairments.</t>
  </si>
  <si>
    <t>Note that the mobility accessible and sensory accessible units cannot be the same unit.</t>
  </si>
  <si>
    <t>Total Proposed Number of Units in the Project</t>
  </si>
  <si>
    <t>Minimum Required Number of Units for Persons with Mobility Impairments (5%)</t>
  </si>
  <si>
    <t>Minimum Required Number of Units for Persons with Sensory Impairments (2%)</t>
  </si>
  <si>
    <t>Estimated Cost of Replacement of Completed Facility?</t>
  </si>
  <si>
    <t>Does the project contain 15 or more units?</t>
  </si>
  <si>
    <t>Property Standards</t>
  </si>
  <si>
    <t>Property Standards (mark all that apply)</t>
  </si>
  <si>
    <t xml:space="preserve">Applicable state or local housing quality standards and code requirements. </t>
  </si>
  <si>
    <t>If no State or local standards/codes apply, Section 8 HQS (Housing Quality Standards) apply.</t>
  </si>
  <si>
    <t>Must comply with Title VI of the Civil Rights Act of 1964, the Fair Housing Act, Executive Order 11063 and HUD regulations issued pursuant thereto so as to promote greater choice of housing opportunities.</t>
  </si>
  <si>
    <t>Owners must maintain properties in accordance with property standards throughout the affordability period. This will require periodic property inspections and monitoring.</t>
  </si>
  <si>
    <t>Rehabilitation of housing</t>
  </si>
  <si>
    <t>AND all assisted housing must meet the accessibility requirements of the Fair Housing Act and Section 504 of the Rehabilitation Act of 1973.</t>
  </si>
  <si>
    <t>AND Handicapped accessibility requirements, where applicable.</t>
  </si>
  <si>
    <t>New Construction of Rental Projects</t>
  </si>
  <si>
    <t>AND handicapped accessibility requirements, where applicable.</t>
  </si>
  <si>
    <t xml:space="preserve">AND new construction requires compliance with the International Energy Conservation Code. </t>
  </si>
  <si>
    <t xml:space="preserve">Comments: </t>
  </si>
  <si>
    <t>Is the project an affordable housing development that includes density bonus units? If so, please explain:</t>
  </si>
  <si>
    <t>Acq./New Construction</t>
  </si>
  <si>
    <t>Unit Mix and Rental Income</t>
  </si>
  <si>
    <t>No more than 50% of Total Developer Fee can be shown as deferred at application</t>
  </si>
  <si>
    <t>Vehicle &amp; Maintenance Equipment/Operations</t>
  </si>
  <si>
    <t>2nd Mortgage Debt Service</t>
  </si>
  <si>
    <t>Summary Tab</t>
  </si>
  <si>
    <t>Sources of Funds Tab</t>
  </si>
  <si>
    <t>Feel free to use the “Other” line items as appropriate and specify the use of the funding.</t>
  </si>
  <si>
    <t>Note the replacement reserve and Operating Expense Benchmarks.</t>
  </si>
  <si>
    <t>Proforma</t>
  </si>
  <si>
    <t>Input any Operating Subsidies (other than PBS8) and provide backup documentation if the subsidy is committed.</t>
  </si>
  <si>
    <t>Input any deferred developer fee or other fees as well as the anticipated distribution of residual receipts to other soft financing sources.</t>
  </si>
  <si>
    <t>Developer/Owner Capacity &amp; Development Experience and Pipeline.</t>
  </si>
  <si>
    <t>Please complete the requested information.</t>
  </si>
  <si>
    <t>Dev. Budget</t>
  </si>
  <si>
    <t>Include all costs necessary to develop the project. Include comments as necessary. Note that deviations of more than 5% for line items less than $49,999 and 10% for line items more than $50,000 from the projected budget submitted at Application will need to be explained at commitment of funds, construction loan closing and permanent loan closing.</t>
  </si>
  <si>
    <t>If a project is a Substantial Rehabilitation Project, Section 504 may apply (if the project has 15 or more units and the rehabilitation costs are more than 75% of the replacement costs of the completed facility). Estimates of the Replacement Costs are accepted at this time but documentation will be required at Commitment of Funds. The most conservative option is to assume that Section 504 will apply to your project and account for the design and cost of the  accessible units in your project plans.</t>
  </si>
  <si>
    <t>Est. Rehab Costs</t>
  </si>
  <si>
    <t>Estimated Rehab &gt;= 75% of Estimated Replacement?</t>
  </si>
  <si>
    <t>Does the project include Rehabilitation?</t>
  </si>
  <si>
    <t>Step 1</t>
  </si>
  <si>
    <t xml:space="preserve">If yes, proceed to the next step. </t>
  </si>
  <si>
    <t>Step 2</t>
  </si>
  <si>
    <t>Step 3</t>
  </si>
  <si>
    <t>Rehab of any size multi-family project must, to the maximum extent feasible, make 5% of dwelling units in project (not less than 1) accessible to persons with mobility impairments. Alterations to common spaces must, to the maximum extent feasible, also make those areas accessible.</t>
  </si>
  <si>
    <t>Section 504 - If cell A5, A6, A7 or A8 is "yes", Section 504 will apply to the project. Ensure that all requirements of Section 504 are met and review the minimum required number of Section 504 units below.</t>
  </si>
  <si>
    <t xml:space="preserve">Non-LIHTC projects proposing &lt; $35,000/unit in construction costs: Max Dev. Fee &lt;= $12,000/unit </t>
  </si>
  <si>
    <t>Total Developer Fee - complete the appropriate row</t>
  </si>
  <si>
    <t xml:space="preserve">Non-LIHTC projects proposing &gt;= $35,000/unit in construction costs: Max Dev. Fee &lt;= $26,000/unit </t>
  </si>
  <si>
    <t>Non LIHTC: $/Unit</t>
  </si>
  <si>
    <t>Yes</t>
  </si>
  <si>
    <t>N/A</t>
  </si>
  <si>
    <t>Relocation</t>
  </si>
  <si>
    <t>Is temporary or permanent relocation required?</t>
  </si>
  <si>
    <t>Has a Relocation Plan been prepared for this project?</t>
  </si>
  <si>
    <t>If yes, please describe the relocation needs below.</t>
  </si>
  <si>
    <t>Site Control</t>
  </si>
  <si>
    <t>Rental Housing</t>
  </si>
  <si>
    <t>Transitional Housing</t>
  </si>
  <si>
    <t xml:space="preserve">Improved </t>
  </si>
  <si>
    <t>Vacant</t>
  </si>
  <si>
    <t>Section 8 Income: Complete the Type of Unit, No. of Units, Income Tier (for example, 30% AMI, 50% AMI, etc.), the Income Tier monthly rent and Section 8 Payment Standard. The table will automatically calculated the Section 8 revenue for each unit type.</t>
  </si>
  <si>
    <t>Cost Reasonableness &amp; Total Development Costs Per Unit</t>
  </si>
  <si>
    <t>Large Family elevator</t>
  </si>
  <si>
    <t>Large Family non elevator</t>
  </si>
  <si>
    <t>Special Needs non elevator</t>
  </si>
  <si>
    <t>Special Needs elevator</t>
  </si>
  <si>
    <t>Senior elevator</t>
  </si>
  <si>
    <t>Senior non elevator</t>
  </si>
  <si>
    <t>Is an internal construction company proposed?</t>
  </si>
  <si>
    <t>Construction company profit</t>
  </si>
  <si>
    <t>LIHTC Projects: Developer Fee complies with the amount that may be included pursuant to California Code of Regulations, Title 4, Section 10327</t>
  </si>
  <si>
    <t xml:space="preserve">No </t>
  </si>
  <si>
    <t>YNNA1</t>
  </si>
  <si>
    <t>YesNo1</t>
  </si>
  <si>
    <t>Total Operating Expenses PUPM (with RE taxes, social services, replacement reserves)</t>
  </si>
  <si>
    <t>Other Affordable Units</t>
  </si>
  <si>
    <t>Market Rate Units</t>
  </si>
  <si>
    <t>Resident Manager's Unit(s)</t>
  </si>
  <si>
    <t>Units Restricted as Affordable by Other Sources</t>
  </si>
  <si>
    <t>Underwriting, Developer Benefits &amp; Rate of Return (review and complete after the remainder of the workbook is complete)</t>
  </si>
  <si>
    <t>Date Prepared</t>
  </si>
  <si>
    <t>Operating Expense Minimum Selection (select most appropriate)</t>
  </si>
  <si>
    <t>Non-Targeted non elevator</t>
  </si>
  <si>
    <t>Non-Targeted elevator</t>
  </si>
  <si>
    <t>Contact Information</t>
  </si>
  <si>
    <t>Developer/Sponsor/Owner</t>
  </si>
  <si>
    <t>Ultimate Borrower/Owner, if different from above</t>
  </si>
  <si>
    <t>Organization Website</t>
  </si>
  <si>
    <t>Borrower's DUNS Number (if available)</t>
  </si>
  <si>
    <t>Date of your most recently completed audit (month/year)</t>
  </si>
  <si>
    <t>Was this audit conducted in compliance with the Single Audit?</t>
  </si>
  <si>
    <t>Were there any outstanding audit findings which remain unresolved?</t>
  </si>
  <si>
    <t>If the applicant is a non-profit, does it comply with the Uniform Guidance for Federal Awards and Single Audit Update at 2 CFR 200?</t>
  </si>
  <si>
    <t>Is the Sponsor a Minority Owned Business Enterprise?</t>
  </si>
  <si>
    <t>Is the Sponsor a Women Owned Business Enterprise?</t>
  </si>
  <si>
    <t>Project Team</t>
  </si>
  <si>
    <t>Application Primary Contact Person</t>
  </si>
  <si>
    <t>Application Secondary Contact Person</t>
  </si>
  <si>
    <t>Phone Number</t>
  </si>
  <si>
    <t>Street Address</t>
  </si>
  <si>
    <t>City and Zip Code</t>
  </si>
  <si>
    <t>Property Management Contact and Organization</t>
  </si>
  <si>
    <t>Relocation Consultant Contact and Organization</t>
  </si>
  <si>
    <t>Primary Service Provider Contact and Organization</t>
  </si>
  <si>
    <t>Other Members of the Project Team (please specify)</t>
  </si>
  <si>
    <t>Please provide a brief description of the roles, financial structure and legal relationships of the entities identified above, particularly as it relates to ownership.</t>
  </si>
  <si>
    <t>Misc.</t>
  </si>
  <si>
    <t>Local Jurisdiction Support</t>
  </si>
  <si>
    <t>Has your organization discussed this project with the jurisdiction in which the project is located?</t>
  </si>
  <si>
    <t>What is the value of the local jurisdiction's financial support?</t>
  </si>
  <si>
    <t>Will the local jurisdiction be contributing financially to the project (grant, loan, fee waiver, concession, etc.)?</t>
  </si>
  <si>
    <t>Contact person(s) and phone numbers/e-mail addresses for the local jurisdiction</t>
  </si>
  <si>
    <t>Beneficiaries</t>
  </si>
  <si>
    <t>What is the estimated number of beneficiaries served by this project annually?</t>
  </si>
  <si>
    <t>Does your organization request information from beneficiaries on whether or not beneficiaries identify as of Hispanic Ethnicity?</t>
  </si>
  <si>
    <t>Does your organization ask all beneficiaries (including those identifying as Hispanic or Not Hispanic) and collect information pertaining to which race category with which beneficiaries identify, including White, Black or African American, American Indian or Alaska Native, Asian, Native Hawaiian or Other Pacific Islander, Asian and White, Black or African American and White, American Indian or Alaska Native and Black or African American, or Other Multi-Racial? Note these categories are defined by HUD.</t>
  </si>
  <si>
    <t>Applicant commits to adopting the County's Section 3 Plan to ensure compliance with Section 3 requirements.</t>
  </si>
  <si>
    <t>Applicant is prepared to fully comply with the requirements of Section 3.</t>
  </si>
  <si>
    <t>Applicant has or will have a Section 3 Compliance Office on Staff? Please describe.</t>
  </si>
  <si>
    <t>Signage and Advertisements</t>
  </si>
  <si>
    <t>All signage and advertisements related to this project will contain the HUD Equal Opportunity (EEO) Emblem.</t>
  </si>
  <si>
    <t>Phase I Environmental Site Assessment</t>
  </si>
  <si>
    <t>Environmental</t>
  </si>
  <si>
    <t>Checklist</t>
  </si>
  <si>
    <t>Organizational Documents</t>
  </si>
  <si>
    <t>Applicant's By-Laws</t>
  </si>
  <si>
    <t>Applicant's Articles of Incorporation</t>
  </si>
  <si>
    <t>When the ultimate Borrower is a Limited Partnership, organizational documents of limited partners, MGP and AGP, if available.</t>
  </si>
  <si>
    <t>List of Board of Directors and affiliations</t>
  </si>
  <si>
    <t>Non-profit Determination Letter from the Federal Internal Revenue Service</t>
  </si>
  <si>
    <t>Non-profit Determination Letter from the State Franchise Tax Board</t>
  </si>
  <si>
    <t>Evidence of Insurance Coverage</t>
  </si>
  <si>
    <t>Most Recent Audited Financial Statement of Applicant</t>
  </si>
  <si>
    <t xml:space="preserve">Five Year Strategic or Financial Plan </t>
  </si>
  <si>
    <t>Staffing and Contracts</t>
  </si>
  <si>
    <t xml:space="preserve">Letter of Support for the project from the Local Jurisdiction </t>
  </si>
  <si>
    <t>Letters of Financial Support (loans, grants, fee waivers, etc.) from the local jurisdiction.</t>
  </si>
  <si>
    <t>Tenant Selection Policies and Procedures</t>
  </si>
  <si>
    <t>Forms to be used to Collect Race and Ethnicity Data</t>
  </si>
  <si>
    <t>Site Control Documentation</t>
  </si>
  <si>
    <t>Preliminary Title Report</t>
  </si>
  <si>
    <t>Architectural Plans, including site plan, elevations and floor plans.</t>
  </si>
  <si>
    <t>Utility Allowance Schedule and Explanation of Method To Determine the Final Utility Allowance</t>
  </si>
  <si>
    <t xml:space="preserve">Financing </t>
  </si>
  <si>
    <t>Relocation Plan</t>
  </si>
  <si>
    <t>Legal Description of the Property</t>
  </si>
  <si>
    <t xml:space="preserve">Photos of Existing Site and Surrounding Properties. </t>
  </si>
  <si>
    <t>Phase II ESA</t>
  </si>
  <si>
    <t>Archaeological Phase I Survey</t>
  </si>
  <si>
    <t>Noise Study</t>
  </si>
  <si>
    <t>Mold Report</t>
  </si>
  <si>
    <t>Lead Survey Report</t>
  </si>
  <si>
    <t>Asbestos Containing Materials Report</t>
  </si>
  <si>
    <t>Vapor Encroachment Study (VES)</t>
  </si>
  <si>
    <t>Has site control been obtained? If so, evidence of site control must be attached to this application.</t>
  </si>
  <si>
    <t>Supportive Services</t>
  </si>
  <si>
    <t>Email</t>
  </si>
  <si>
    <r>
      <t xml:space="preserve">Other: </t>
    </r>
    <r>
      <rPr>
        <i/>
        <sz val="11"/>
        <rFont val="Calibri Light"/>
        <family val="2"/>
      </rPr>
      <t>(specify)</t>
    </r>
  </si>
  <si>
    <r>
      <t xml:space="preserve">Other: </t>
    </r>
    <r>
      <rPr>
        <i/>
        <sz val="11"/>
        <rFont val="Calibri Light"/>
        <family val="2"/>
      </rPr>
      <t xml:space="preserve">(specify): Construction Period Interest </t>
    </r>
  </si>
  <si>
    <r>
      <t xml:space="preserve">Other: </t>
    </r>
    <r>
      <rPr>
        <i/>
        <sz val="11"/>
        <rFont val="Calibri Light"/>
        <family val="2"/>
      </rPr>
      <t>(specify): Utility Company Fees</t>
    </r>
  </si>
  <si>
    <r>
      <t xml:space="preserve">Other: </t>
    </r>
    <r>
      <rPr>
        <i/>
        <sz val="11"/>
        <rFont val="Calibri Light"/>
        <family val="2"/>
      </rPr>
      <t>(specify): Syndication Legal</t>
    </r>
  </si>
  <si>
    <r>
      <t xml:space="preserve">Other: </t>
    </r>
    <r>
      <rPr>
        <i/>
        <sz val="11"/>
        <rFont val="Calibri Light"/>
        <family val="2"/>
      </rPr>
      <t>(specify): Bond Counsel</t>
    </r>
  </si>
  <si>
    <r>
      <t xml:space="preserve">Other: </t>
    </r>
    <r>
      <rPr>
        <i/>
        <sz val="11"/>
        <rFont val="Calibri Light"/>
        <family val="2"/>
      </rPr>
      <t>(Construction Management &amp; Testing)</t>
    </r>
  </si>
  <si>
    <r>
      <t xml:space="preserve">Other: </t>
    </r>
    <r>
      <rPr>
        <i/>
        <sz val="11"/>
        <rFont val="Calibri Light"/>
        <family val="2"/>
      </rPr>
      <t xml:space="preserve">(specify): </t>
    </r>
  </si>
  <si>
    <t>No. of completed affordable housing  projects w/in last 10 years (incl. projects in which the dev. or its affiliate is the MGP/managing member?</t>
  </si>
  <si>
    <t>Please print this page and upload a signed pdf to Procorem.</t>
  </si>
  <si>
    <t>I,</t>
  </si>
  <si>
    <t>insert name and title or ED</t>
  </si>
  <si>
    <t xml:space="preserve">hereby certify under penalty of perjury that the information above and submitted with this </t>
  </si>
  <si>
    <t>application is true and accurate to the best of my knowledge.</t>
  </si>
  <si>
    <t>insert date</t>
  </si>
  <si>
    <t>California Green Building Standards</t>
  </si>
  <si>
    <t>Projects located within a 100-year (or one percent annual chance) floodplain will be elevated with the lowest floor at least two feet above the base flood elevation level and comply with the requirements of 83 FR 5850 and 83 FR 5861, as well as EO 11988 and 24 CFR Part 55. Additionally projects located within a 100-year floodplain must obtain and maintain flood insurance in perpetuity, per part 24 CFR Part 58.6.</t>
  </si>
  <si>
    <t>Per 83 FRN 40314, all new construction with more than four rental units must include installation of broadband infrastructure.</t>
  </si>
  <si>
    <t>20-Year Total</t>
  </si>
  <si>
    <t>For Scattered Site projects only, a description of Applicant's ability to supervise and maintain the properties.</t>
  </si>
  <si>
    <r>
      <t xml:space="preserve">Please submit all requested documentation. If documentation is currently unavailable, please explain why </t>
    </r>
    <r>
      <rPr>
        <b/>
        <u/>
        <sz val="12"/>
        <color indexed="8"/>
        <rFont val="Calibri Light"/>
        <family val="2"/>
      </rPr>
      <t>and</t>
    </r>
    <r>
      <rPr>
        <sz val="12"/>
        <color indexed="8"/>
        <rFont val="Calibri Light"/>
        <family val="2"/>
      </rPr>
      <t xml:space="preserve"> when it is expected to be available. When uploading documentation, please upload each document to the folder corresponding to the section heading in Procorem. If marking N/A, please provide a clear explanation of why an item doesn't apply.</t>
    </r>
  </si>
  <si>
    <t>Explanation of Outstanding Audit Findings</t>
  </si>
  <si>
    <t>Please describe the applicant's capacity to carry out the project. Describe the processes in place to monitor and ensure compliance for this project should state and/or federal funds be awarded, including project management, property management, financing and staff development experience.</t>
  </si>
  <si>
    <t>Contact Phone Number</t>
  </si>
  <si>
    <t>Contact Email</t>
  </si>
  <si>
    <t>Contact Street Address</t>
  </si>
  <si>
    <t>Contact City and Zip Code</t>
  </si>
  <si>
    <t>The County is required to report information on the race and ethnicity of all initial beneficiaries a the time the project is closed-out in HUD’s Integrated Disbursement and Information System. In order to ensure the County can comply with HUD’s requirement, please provide information below as it applies to the project.</t>
  </si>
  <si>
    <t>Utility Allowance Schedule</t>
  </si>
  <si>
    <t xml:space="preserve">Please specify source: </t>
  </si>
  <si>
    <t>Rental Income Schedule</t>
  </si>
  <si>
    <t>PLHA</t>
  </si>
  <si>
    <t>20-Year Proforma</t>
  </si>
  <si>
    <r>
      <t xml:space="preserve">Cells to be completed by the Applicant are highlighted in yellow. When completing the form, </t>
    </r>
    <r>
      <rPr>
        <u/>
        <sz val="12"/>
        <color indexed="8"/>
        <rFont val="Calibri Light"/>
        <family val="2"/>
      </rPr>
      <t xml:space="preserve">review all comments to ensure that the project meets program and underwriting requirements. </t>
    </r>
  </si>
  <si>
    <t>-</t>
  </si>
  <si>
    <t>Site &amp; Proposed Project Information</t>
  </si>
  <si>
    <t>Federal Overlay Requirements at Application</t>
  </si>
  <si>
    <t>Low Income Housing Tax Credits - 4%</t>
  </si>
  <si>
    <t>Low Income Housing Tax Credits - 9%</t>
  </si>
  <si>
    <t>Population3</t>
  </si>
  <si>
    <t>Applicant agrees to comply with all requirements to contract with Minority and Women Owned Businesses.</t>
  </si>
  <si>
    <t>Applicable state or local housing quality standards and code requirements, including the California Building Codes (CBC).</t>
  </si>
  <si>
    <t>AND applicable state or local housing quality standards and code requirements, including the California Building Codes (CBC).</t>
  </si>
  <si>
    <t>Rehabilitation projects that include additions or alterations to existing buildings that increase the building's conditional area, interior volume, or size will comply with the California Green Buildings Standards Code (CalGreen).</t>
  </si>
  <si>
    <t>Per 83 FRN 40314, all Substantial Rehabilitation projects with more than four rental units must include installation of broadband infrastructure, unless: the location of the project makes installation of broadband infrastructure infeasible, the cost of installing broadband infrastructure would result in a fundamental alteration in the nature of the program or activity or in an undue financial burden, or the structure of the housing to be substantially rehabilitated makes installation of broadband infrastructure infeasible. If a sponsor believes a projects meets these criteria, a waiver must be submitted to the County and be approved by HCD prior to funding.</t>
  </si>
  <si>
    <t>System for Award Management confirmation of Applicant registration and eligibility for all developers, co-developers and ownership entities (including LP, MGP, AGP). Print to pdf documentation from www.sam.gov</t>
  </si>
  <si>
    <t>Registered in SAM</t>
  </si>
  <si>
    <t>CA Secretary of State Entity Number</t>
  </si>
  <si>
    <t>Ownership Entity Summary Information. Complete the following table for all members of the final ownership structure.</t>
  </si>
  <si>
    <t>Ownership Entity Name</t>
  </si>
  <si>
    <t xml:space="preserve">Role (project sponsor, co-developer, limited partner, managing general partner, administrative general partner, etc.)    </t>
  </si>
  <si>
    <t>Jurisdiction Support &amp; Land Use</t>
  </si>
  <si>
    <t>Legal Status Questionnaire</t>
  </si>
  <si>
    <t>Civil Matters</t>
  </si>
  <si>
    <t>Has the Applicant filed a bankruptcy or receivership case or had a bankruptcy or receivership action commenced against it, defaulted on a loan, or been foreclosed against in the past ten years? If so, please explain.</t>
  </si>
  <si>
    <t>Is the Applicant currently a party to, or been notified that it may become a party to, any civil litigation that may materially and adversely affect (a) the financial condition of the applicant’s business, or (b) the Project that is the subject of the application? If yes, please explain.</t>
  </si>
  <si>
    <t>Have there been any administrative or civil settlements, decisions, or judgments against the Applicant within the past ten years that materially and adversely affected (a) the financial condition of the applicant’s business, or (b) the Project that is the subject of the application? If yes, please explain and state the amount.</t>
  </si>
  <si>
    <t>Is the Applicant currently subject to, or been notified that it may become subject to, any civil or administrative proceeding, examination, or investigation by a local, state or federal licensing or accreditation agency, a local, state or federal taxing authority, or a local, state or federal regulatory or enforcement agency? If yes, please explain.</t>
  </si>
  <si>
    <t>In the past ten years, has the Applicant been subject to any civil or administrative proceeding, examination, or investigation by a local, state or federal licensing or accreditation agency, a local, state or federal taxing authority, or a local, state or federal regulatory or enforcement agency that resulted in a settlement, decision, or judgment? If yes, please explain.</t>
  </si>
  <si>
    <t>Criminal Matters</t>
  </si>
  <si>
    <t>Is the Applicant currently a party to, or the subject of, or been notified that it may become a party to or the subject of, any criminal litigation, proceeding, charge, complaint, examination or investigation, of any kind, involving, or that could result in, felony charges against the applicant? If yes, please explain.</t>
  </si>
  <si>
    <t>Is the Applicant currently a party to, or the subject of, or been notified that it may become a party to or the subject of, any criminal litigation, proceeding, charge, complaint, examination or investigation, of any kind, involving, or that could result in, misdemeanor charges against the applicant for matters relating to the conduct of the applicant’s business? If yes, please explain.</t>
  </si>
  <si>
    <t>Is the Applicant currently a party to or the subject of, or been notified that it may become a party to or the subject of, any criminal litigation, proceeding, charge, examination, investigation or complaint, of any kind, involving, or that could result in, criminal charges (whether misdemeanor or felony) against the applicant for any financial or fraud related crime? If yes, please explain.</t>
  </si>
  <si>
    <t>Within the past ten years, has the Applicant been convicted of any misdemeanor related to the conduct of the applicant’s business? If yes, please explain.</t>
  </si>
  <si>
    <t>Within the past ten years, has the Applicant been convicted of any misdemeanor for any financial or fraud related crime? If yes, please explain.</t>
  </si>
  <si>
    <t>Signature</t>
  </si>
  <si>
    <t>Name:</t>
  </si>
  <si>
    <t>Title:</t>
  </si>
  <si>
    <t>Entity Represented</t>
  </si>
  <si>
    <t>Project Represented:</t>
  </si>
  <si>
    <t>Date:</t>
  </si>
  <si>
    <t xml:space="preserve">Printed Name Project Applicant. </t>
  </si>
  <si>
    <t>Complete separate forms for Executive Director(s)/Chief Executive Officer(s)/President(s) or their equivalent) and chief financial officers (Treasurers, Chief Financial Officers, or their equivalent).</t>
  </si>
  <si>
    <t>Explanations of Yes responses to any/all of the above.</t>
  </si>
  <si>
    <t>Is the Applicant currently a party to, or the subject of, or been notified that it may become a party to or the subject of, any criminal litigation, proceeding, charge, complaint, examination or investigation, of any kind, that could materially affect the financial condition of the applicant’s business? If yes, please explain.</t>
  </si>
  <si>
    <t>Within the past ten years, has the Applicant been convicted of any felony? If yes, please explain.</t>
  </si>
  <si>
    <t>For purposes of the following questions, and with the exceptions noted below, the term “Applicant” shall include the project applicant/owner/developer/partnership, the parent of the said, and any subsidiary of said if the subsidiary is involved in (for example, as a guarantor) or will be benefited by the application or the Project.
In addition to each of these entities themselves, the term “Applicant” shall also include the direct and indirect holders of more than ten percent (10%) of the ownership interests in the entity, as well as the officers, directors, principals and senior executives of the entity if the entity is a corporation, the general and limited partners of the entity if the entity is a partnership, and the members or managers of the entity if the entity is a limited liability company. For projects using tax-exempt bonds, it shall also include the individual who will be executing the bond purchase agreement.
The following questions must be responded to for each entity and person qualifying as an "Applicant," as defined above. Explain all positive responses on a separate sheet and include with this questionnaire in the application.
Exceptions
• Public entity applicants without an ownership interest in the proposed Project, including but not limited to cities, counties, and joint powers authorities with 100 or more members, are not required to respond to this questionnaire.
• Members of the boards of directors of non-profit corporations, including officers of the boards, are also not required to respond. However, chief executive officers (Executive Directors, Chief Executive Officers, Presidents or their equivalent) must respond, as must chief financial officers (Treasurers, Chief Financial Officers, or their equivalent).</t>
  </si>
  <si>
    <t>Universal Certifications and Identity of Interest Disclosure</t>
  </si>
  <si>
    <t>In addition, I acknowledge that all information in this application and attachments is public, and may be disclosed.</t>
  </si>
  <si>
    <t>No greater than 1.2, except where necessary to: project first year cash flow after debt service and required reserve deposits equal to or less than 12% of operating expenses; meet CalHFA standard underwriting requirements or those of a direct federal lending program; or project a positive cash flow for the first 20 years. If using an exception, please explain.</t>
  </si>
  <si>
    <t>Scheduled Gross Rental Income (Affordable)</t>
  </si>
  <si>
    <t>Scheduled Gross Rental Income (Market Rate)</t>
  </si>
  <si>
    <t>45% AMI</t>
  </si>
  <si>
    <t>Summary of Affordability</t>
  </si>
  <si>
    <t>Low Income Housing Tax Credits?</t>
  </si>
  <si>
    <t>9% or 4%?</t>
  </si>
  <si>
    <t>For New Construction projects with Low Income Housing Tax Credits, equal to at least 3 months of projected operating expenses (excluding the cost of on-site supportive services), 3 months of required replacement reserve deposits, and 3 months of non-contingent debt service.</t>
  </si>
  <si>
    <t xml:space="preserve">For New Construction projects without Low Income Housing Tax Credits, equal to at least 4 months of projected operating expenses (excluding the cost of on-site supportive services), 4 months of required replacement reserve deposits, and 4 months of non-contingent debt service. </t>
  </si>
  <si>
    <t>New Construction Capitalized Operating Reserve Minimum - Low Income Housing Tax Credits</t>
  </si>
  <si>
    <t>New Construction Capitalized Operating Reserve Minimum - NO Low Income Housing Tax Credits</t>
  </si>
  <si>
    <t>Borrower's Secretary of State Entity Number (if available)</t>
  </si>
  <si>
    <t>Managing General Partner Name (if available)</t>
  </si>
  <si>
    <t>Managing General Partner DUNS Number (if available)</t>
  </si>
  <si>
    <t>Managing General Partner Secretary of State Entity Number (if available)</t>
  </si>
  <si>
    <t>Administrative General Partner Name (if available)</t>
  </si>
  <si>
    <t>Administrative General Partner DUNS Number (if available)</t>
  </si>
  <si>
    <t>Administrative General Partner Secretary of State Entity Number (if available)</t>
  </si>
  <si>
    <t>Additional explanation of site control, including a description of plan to obtain site control if site control has not already been obtained.</t>
  </si>
  <si>
    <t>For rental projects, Replacement Reserves</t>
  </si>
  <si>
    <t>Management Fee &lt;= $94 PUPM</t>
  </si>
  <si>
    <t>Project Team contracts signed to-date, including architectural, engineering, general contractor, lenders, property managers, relocation and green consultants, market analysts, service providers, etc.</t>
  </si>
  <si>
    <t xml:space="preserve">Letter from a certified Planner of the local jurisdiction confirming that the proposed project is in compliance with the existing General/Area Plan and Zoning and meets all requirements for local approval under a non-discretionary process, if applicable. </t>
  </si>
  <si>
    <r>
      <t xml:space="preserve">Financing Commitment Letters Obtained to-date. 
</t>
    </r>
    <r>
      <rPr>
        <i/>
        <u/>
        <sz val="12"/>
        <color indexed="8"/>
        <rFont val="Calibri Light"/>
        <family val="2"/>
      </rPr>
      <t>If firm commitments are not in place, please include a narrative clearly explaining the funding sources sought and the Applicant's ability to obtain the commitments.</t>
    </r>
  </si>
  <si>
    <t>Project Location Map, include major cross streets and North arrow</t>
  </si>
  <si>
    <t>Applicant has downloaded and reviewed the County of Ventura Section 3 Plan at https://vcportal.ventura.org/CEO/community-dev/docs/County_of_Ventura_Section_3_Plan_-_07012021.pdf</t>
  </si>
  <si>
    <t>Applicant has reviewed Title 24 CFR Part 75.</t>
  </si>
  <si>
    <t>Environmental Review Record and Authority to Use Grant Funds for previously completed NEPA reviews.</t>
  </si>
  <si>
    <t xml:space="preserve">Off-Site Improvements: </t>
  </si>
  <si>
    <t>Instructions</t>
  </si>
  <si>
    <t>If HOME funds used for acquisition of vacant land, construction must begin within 12 months.</t>
  </si>
  <si>
    <t xml:space="preserve">Off-sites to be included in this category are HOME-eligible off-sites, including utility connections from the property line to the adjacent street. Other off-sites required by the local jurisdiction, including sidewalks, roads and more extensive utilities, cannot be paid for with HOME assistance. Include other off-site improvements in one of the "Other" categories below. </t>
  </si>
  <si>
    <t>If demolition is proposed, construction must begin within 12 months of demo.</t>
  </si>
  <si>
    <t>Up to 18 months of operating expenses, scheduled payments to replacement reserves, and debt service. Any HOME funds that remain unexpended after the period of project rent-up may be retained for projects reserves with the County's approval.</t>
  </si>
  <si>
    <t>Acquisition of existing housing (no rehabilitation or construction proposed)</t>
  </si>
  <si>
    <t>AND Minimum Property Standards at 24 CFR 200.925 or 200.926 (FHA)</t>
  </si>
  <si>
    <t>Owners must maintain properties in accordance with property standards throughout the affordability period. County will periodically arrange for inspection and monitoring of each funded property.</t>
  </si>
  <si>
    <t>Units will be maintained to property standards for the entire affordability period. County will periodically arrange for inspection and monitoring of each funded property.</t>
  </si>
  <si>
    <t>https://vcrma.org/building-codes-and-permits</t>
  </si>
  <si>
    <t>https://www.joliet.gov/home/showpublisheddocument/4012/635762764455870000</t>
  </si>
  <si>
    <t>Ultimate Borrower/Owner</t>
  </si>
  <si>
    <t>No. of completed multifamily housing projects (affordable or market rate) w/in last 10 years (incl. projects in which the dev. or its affiliate is the MGP/managing member?</t>
  </si>
  <si>
    <t>Description of current pipeline of projects and staffing plan.</t>
  </si>
  <si>
    <t>Is the Owner/Developer able to obtain 100% payment &amp; performance bonds for this project?</t>
  </si>
  <si>
    <t>Please describe historical vacancy rates for similar projects.</t>
  </si>
  <si>
    <t>On behalf of the entity identified in the signature block below, I certify that:
1.The information, statements and attachments included in this application are, to the best of my knowledge and belief, true and correct.
2.I possess the legal authority to submit this application on behalf of the entity identified in the signature block below.
3.The following is a complete disclosure of all identities of interest -- of all persons or entities, including affiliates, that will provide goods or services to the Project either (a) in one or more capacity or (b) that qualify as a "Related Party" to any person or entity that will provide goods or services to the project. "Related Party" is defined in Section 10302 of the California Code of Regulations (CTCAC Regulations).</t>
  </si>
  <si>
    <t>Kitchen in Unit</t>
  </si>
  <si>
    <t>Private Bathroom/Sanitary Facilities in Unit</t>
  </si>
  <si>
    <r>
      <t xml:space="preserve">Kitchen </t>
    </r>
    <r>
      <rPr>
        <u/>
        <sz val="12"/>
        <color indexed="8"/>
        <rFont val="Calibri Light"/>
        <family val="2"/>
      </rPr>
      <t>and</t>
    </r>
    <r>
      <rPr>
        <sz val="12"/>
        <color indexed="8"/>
        <rFont val="Calibri Light"/>
        <family val="2"/>
      </rPr>
      <t xml:space="preserve"> Private Bathroom/Sanitary Facilities in Unit</t>
    </r>
  </si>
  <si>
    <t>If proposing SRO Units:</t>
  </si>
  <si>
    <t>Comparability of Units</t>
  </si>
  <si>
    <t>Sponsor agrees to comply with the County's Residential Anti-displacement and Relocation Assistance Plan. https://vcportal.ventura.org/CEO/community-dev/docs/2020-21/County_Relocation_Plan_rv7_2020.pdf</t>
  </si>
  <si>
    <t>What is your fiscal year (for example July 1 - June 30, Jan. 1 - Dec. 31)</t>
  </si>
  <si>
    <t>Residual Receipts Available for Distribution</t>
  </si>
  <si>
    <t>Free-standing community room and/or laundry rooms are not HOME-eligible expenses. A percentage of the cost of a community room/laundry facility within a residential building commensurate with the percentage of HOME-assisted units is a HOME-eligible expense.</t>
  </si>
  <si>
    <t>Total Monthly Rent</t>
  </si>
  <si>
    <t>Other Operating Subisdy (specify):</t>
  </si>
  <si>
    <t>Services Payable from CF</t>
  </si>
  <si>
    <t>Dev. Dev Fee from Dev. Budget</t>
  </si>
  <si>
    <t>Difference</t>
  </si>
  <si>
    <t>Supportive Services Paid from CF</t>
  </si>
  <si>
    <t>Services (approved as OE)</t>
  </si>
  <si>
    <t>ZIP</t>
  </si>
  <si>
    <t>APN(s)</t>
  </si>
  <si>
    <t>Upon completing the entire Workbook, carefully review the "Underwriting, Developer Benefits and Rates of Return" table, which provides important information on benchmarks that proposed projects must meet in order to be considered for funding. Note that this information will not be accurate until all other portions of the Workbook are complete.</t>
  </si>
  <si>
    <t>Rental Activity Application - Instructions</t>
  </si>
  <si>
    <t>Operating Expenses Per Unit Per Year</t>
  </si>
  <si>
    <t>If the general contractor has been selected, please submit copies of bid documents, responses received and how responses were evaluated.</t>
  </si>
  <si>
    <t>Name of entity who prepared the cost estimate (e.g. general contractor or architect):</t>
  </si>
  <si>
    <t>Amount of earliest cost estimate if different from the above budget:</t>
  </si>
  <si>
    <t>Explanation of difference between initial cost estimate and most current estimate (if applicable).</t>
  </si>
  <si>
    <t>Date of earliest work write up or cost estimate for construction/rehab costs:</t>
  </si>
  <si>
    <t>Other Fees (specify: for ex. Asset Mgmt Fees)</t>
  </si>
  <si>
    <t xml:space="preserve">Other Fees (specify: for ex. Partnership Mgmt Fees): </t>
  </si>
  <si>
    <r>
      <t xml:space="preserve">Local written rehabilitation standards apply to all rehabilitation work.  These standards are similar to work specifications, and generally describe the methods and materials to be used when performing rehabilitation activities. The </t>
    </r>
    <r>
      <rPr>
        <sz val="12"/>
        <rFont val="Calibri Light"/>
        <family val="2"/>
      </rPr>
      <t>County has written standards for the rehabilitation of multi-family units, senior rental housing and SRO (Single Room Occupancy) projects.  If the project is approved, the appropriate rehabilitation standards will be a component of the development agreement.</t>
    </r>
  </si>
  <si>
    <t>Procurement</t>
  </si>
  <si>
    <t>Waiver request attached.</t>
  </si>
  <si>
    <t>HOME-ARP</t>
  </si>
  <si>
    <t>CA</t>
  </si>
  <si>
    <t>Unit Mix (table below populates from Unit Mix &amp; Rental Income tab)</t>
  </si>
  <si>
    <t>HOME</t>
  </si>
  <si>
    <t>Site control is a threshold requirement for funding; however, exceptions may be made for proposed Homekey-funded projects due to the expedited timing of the Homekey program. If site control is not already in place, please explain.</t>
  </si>
  <si>
    <t>Organizational Chart of Ownership  of Proposed Project</t>
  </si>
  <si>
    <r>
      <t xml:space="preserve">Other: </t>
    </r>
    <r>
      <rPr>
        <i/>
        <sz val="11"/>
        <rFont val="Calibri Light"/>
        <family val="2"/>
      </rPr>
      <t>(COSR)</t>
    </r>
  </si>
  <si>
    <t>Total Annual Rent</t>
  </si>
  <si>
    <t>0-BR / SRO</t>
  </si>
  <si>
    <t>Other AH</t>
  </si>
  <si>
    <t>Total 0-BR / SRO</t>
  </si>
  <si>
    <t>1-BR</t>
  </si>
  <si>
    <t xml:space="preserve">Total 1-BR </t>
  </si>
  <si>
    <t>2-BR</t>
  </si>
  <si>
    <t xml:space="preserve">Total 2-BR </t>
  </si>
  <si>
    <t>3-BR</t>
  </si>
  <si>
    <t>Total 3-BR</t>
  </si>
  <si>
    <t>4-BR</t>
  </si>
  <si>
    <t>Total 4-BR</t>
  </si>
  <si>
    <t>5-BR</t>
  </si>
  <si>
    <t>Total 5-BR</t>
  </si>
  <si>
    <t>6-BR</t>
  </si>
  <si>
    <t>Total 6-BR</t>
  </si>
  <si>
    <t>Manager's Unit</t>
  </si>
  <si>
    <t xml:space="preserve">Federally funded projects may be required to comply with the procurement requirements under 2 CFR 200.317. The County has a Bid Packet Toolkit that must be followed for federally financed housing construction-related activities. This packet must be requested prior to commencement of procurement for construction services (e.g. general contractor and other construction work bid separately reasonably anticipated to cost more than $250,000 (the federal Simplified Acquisition Threshold).
 https://www.ecfr.gov/current/title-2/subtitle-A/chapter-II/part-200/subpart-D </t>
  </si>
  <si>
    <t>New Construction - minimum of 5% 
Rehabilitation - minimum of 7.5%
Calculation includes demolition, environmental remediation, site work and structures.</t>
  </si>
  <si>
    <t>Rehab</t>
  </si>
  <si>
    <t xml:space="preserve">Construction Hard Cost Contingency </t>
  </si>
  <si>
    <t>Total Annual Income from Market Rate Units</t>
  </si>
  <si>
    <t>Per Unit Section 8 Contract Rent</t>
  </si>
  <si>
    <t>Per Unit Monthly Restricted Rent (Tenant Portion)</t>
  </si>
  <si>
    <t>Applicant hereby certifies that all procurement activities taking place on or after the date of submission of this application to the County will comply with all procurement requirements at 2 CFR 200.317, as applicable.</t>
  </si>
  <si>
    <r>
      <t xml:space="preserve">Signed Certification of Complete Disclosure/Identities of Interest. Print and sign the </t>
    </r>
    <r>
      <rPr>
        <sz val="12"/>
        <rFont val="Calibri Light"/>
        <family val="2"/>
      </rPr>
      <t>Cert. of Complete Discl. Tab and upload a copy with your application.</t>
    </r>
  </si>
  <si>
    <r>
      <t xml:space="preserve">Legal Status Questionnaire. Print, sign and upload the </t>
    </r>
    <r>
      <rPr>
        <sz val="12"/>
        <rFont val="Calibri Light"/>
        <family val="2"/>
      </rPr>
      <t>Legal Status Q. tab with your application.</t>
    </r>
  </si>
  <si>
    <t>Total Annual Income from Resident Manager Unit(s)</t>
  </si>
  <si>
    <t>Low HOME Rent Limit (50%)</t>
  </si>
  <si>
    <t>High Home Rent Limit (65%)</t>
  </si>
  <si>
    <t>AND all assisted housing must meet the accessibility requirements of the Fair Housing Act and Section 504 of the Rehabilitation Act of 1973 (Refer to Notice CPD-00-09 Section 504).</t>
  </si>
  <si>
    <t>Developer/Owner has adequate financial management systems and practices in place (for CHDOs &amp; nonprofits, financial accountability standards must meet the requirements of 2 CFR 200.302 (Financial Management) and 2 CFR 200.303 (Internal Controls))?</t>
  </si>
  <si>
    <t>Market Study demonstrating local rents and vacancy rates supporting the need for the proposed development. Projects proposing 100% Permanent Supportive Housing Units may be exempt; please contact tracy.mcaulay@ventura.org with questions.</t>
  </si>
  <si>
    <t>Good faith and affirmative steps to contract with Minority and Women Owned Businesses is  required for projects receiving federal assistance.</t>
  </si>
  <si>
    <t>Affirmative Marketing Plan (AMP). The AMP must be made on HUD Form 935.2A and identify demographic populations least likely to apply as well as outreach strategies targeted towards these groups. In addition to the required demographic analysis, low-income immigrants, persons with limited English proficiency, and Section 8 Housing Choice Voucher holders should also be considered and, if appropriate, identified as least likely to apply with outreach/marketing efforts detailed in the AMP.</t>
  </si>
  <si>
    <t>Environmental Consultant</t>
  </si>
  <si>
    <t>Documentation of complete CEQA review from applicable local jurisdiction</t>
  </si>
  <si>
    <t>Names &amp; Titles of the staff assigned to this project (include relevant experience with the organization and any previous relevant experience).</t>
  </si>
  <si>
    <t>Names, Titles and Experience of all Housing Development staff members (include relevant experience with the organization and any previous relevant experience).</t>
  </si>
  <si>
    <t xml:space="preserve">Environmental </t>
  </si>
  <si>
    <t>Environmental Review</t>
  </si>
  <si>
    <t>Status of NEPA Environmental Review</t>
  </si>
  <si>
    <t>Site Information</t>
  </si>
  <si>
    <t>Please provide a brief description of the property, including acreage, shape, and unique features.</t>
  </si>
  <si>
    <t>Please describe the surrounding land uses.</t>
  </si>
  <si>
    <t>Has the applicant completed a NEPA Environmental Review of this site?</t>
  </si>
  <si>
    <t>If yes, please attach the ERR and Authority to Use Grant Funds</t>
  </si>
  <si>
    <t>If no, please describe the timeframe for the review to be completed.</t>
  </si>
  <si>
    <t>Does the project site include any existing structures?</t>
  </si>
  <si>
    <t>If yes, please describe the age each structure was constructed.</t>
  </si>
  <si>
    <t>Please describe the current use of each existing structure (e.g. residential, commercial, vacant, etc.)</t>
  </si>
  <si>
    <t>Is the Applicant aware of any structures on the site or nearby designated on or eligible for the National Register of Historic Places? If so, describe?</t>
  </si>
  <si>
    <t>Is the Applicant aware of any structures on the site or nearby of state or local historical significance? If so, describe?</t>
  </si>
  <si>
    <t>Land Use</t>
  </si>
  <si>
    <t>What are the current General Plan/Area Plan and Zoning Designations for the property?</t>
  </si>
  <si>
    <t>Is the proposed use of the site consistent with the GP/AP and Zoning Designations?</t>
  </si>
  <si>
    <t>Please list all local approvals and permits necessary to approve the proposed project (e.g. General Plan or Zoning Amendments, Special Use Permits, Planned Dev. Permit, Building Permits, etc.)</t>
  </si>
  <si>
    <t>When does the Applicant expect the local jurisdiction to approve the above-listed approvals and permits?</t>
  </si>
  <si>
    <t>Is the proposed site located in the Coastal Zone?</t>
  </si>
  <si>
    <t xml:space="preserve">Has a CEQA review been prepared for this project  by the local Planning Department? </t>
  </si>
  <si>
    <t>If the CEQA review is completed, what was the determination and when was it made? If not, when does the Applicant anticipate starting and completing this review?
Please include documentation from the appropriate local entity of CEQA completion, as applicable, in the Environmental folder.</t>
  </si>
  <si>
    <t>Other Environmental Conditions</t>
  </si>
  <si>
    <t>Is the project site located near areas where flammable, explosive or toxic chemicals are stored or transported?</t>
  </si>
  <si>
    <t>Is the project within line-of-sight of an arterial roadway or railway?</t>
  </si>
  <si>
    <t>Is the project site located on existing or previously cultivated farmland?</t>
  </si>
  <si>
    <t>Is any part of the project site located in a Special Flood Hazard Area?</t>
  </si>
  <si>
    <t>Additional Questions. Please respond to  the following questions if structures are currently on-site.</t>
  </si>
  <si>
    <t>Please describe any rehabilitation, demolition or conversion activities in detail. If no rehab, demolition or conversion is proposed, please indicate N/A.</t>
  </si>
  <si>
    <t>Has a Lead Survey Report been completed?</t>
  </si>
  <si>
    <t>Has an Asbestos Containing Materials Report been completed?</t>
  </si>
  <si>
    <t>For rehabilitation or conversion only, has a Mold Report been completed?</t>
  </si>
  <si>
    <t>Governing Board Resolution authorizing an application to the County for HOME, PLHA, County General Funds, and/or HOME-ARP funds.</t>
  </si>
  <si>
    <t>Insert Project Name</t>
  </si>
  <si>
    <t>2023 HOME</t>
  </si>
  <si>
    <t>State and Federal Prevailing Wage and Labor Compliance</t>
  </si>
  <si>
    <t>Compliance with state and/or federal ("Davis Bacon")  prevailing wage requirements may be required.</t>
  </si>
  <si>
    <t xml:space="preserve">No more than $643,825 per unit </t>
  </si>
  <si>
    <r>
      <t xml:space="preserve">Capitalized Operating Reserve Maximum. </t>
    </r>
    <r>
      <rPr>
        <b/>
        <sz val="12"/>
        <rFont val="Calibri Light"/>
        <family val="2"/>
        <scheme val="major"/>
      </rPr>
      <t xml:space="preserve">N/A for PSH with a </t>
    </r>
    <r>
      <rPr>
        <sz val="12"/>
        <rFont val="Calibri Light"/>
        <family val="2"/>
        <scheme val="major"/>
      </rPr>
      <t>Capitalized Operating Subsidy Reserve.</t>
    </r>
  </si>
  <si>
    <t>Cell F42 should = $-. If there is a value in the cell, then permanent sources do not match construction sources.</t>
  </si>
  <si>
    <t>After completion of the Dev. Budget Tab, Cell C45 should equal $-. If there is a value in this cell, then the sources do not match the proposed uses as detailed in the Dev. Budget Tab.</t>
  </si>
  <si>
    <t>Double check that Row 126 and Column R are $0 to indicate that the budget is balanced.</t>
  </si>
  <si>
    <t xml:space="preserve">Applicant hereby additionally certifies that construction related activities may be required to undertaking formal procurement utilizing "Sealed Bids" at 2 CFR 200.320(b)(1). Any waivers to this requirement must be approved by the County of Ventura prior to completion of the procurement activity(ies). If submitting a waiver with this application, please include an explanation of the need for the waiver and include it as an attached under Checklist section "Misc.". </t>
  </si>
  <si>
    <t>Article XXXIV Documentation. 
Given that the County may fund projects in the unincorporated areas of the County or in cities, the County of Ventura will assess the Article XXXIV Authority of each project on a case-by-case basis. Applicants may be asked to provide a legal opinion letter demonstrating that the proposed housing project is either exempt from Article XXXIV, or that it has sufficient local Article XXXIV authority. Projects that cannot demonstrate an acceptable exemption or authority will not be approved for funding. 
With the passage of SB 469 in 2023, a housing development that receives grants and/or loans from the California Department of Housing and Community Development and/or the California Tax Credit Allocation Committee is not a low-rent housing project developed, constructed, or acquired in a manner by any state public body under Article 34.
Legal opinion letters providing a blanket statement that a project has authority or is exempt will not be accepted. The legal opinion letter shall provide specific evidence supporting the conclusion. Acceptable evidence includes: a voter referendum for a specific project; a blanket referendum with a letter from the local jurisdiction confirming that there is sufficient Article XXXIV authority remaining; or specific facts supporting an exemption.</t>
  </si>
  <si>
    <t>Resumes of Project Lead Staff Members. At a minimum, include the Executive Director, CFO, Housing Development staff/Project Managers assigned to this project.</t>
  </si>
  <si>
    <t>Total Number of CoCBuilds assisted Units</t>
  </si>
  <si>
    <t>CoCBuilds Per Unit Subsidy Amount</t>
  </si>
  <si>
    <t>COCBuilds Units</t>
  </si>
  <si>
    <t>UEI Number</t>
  </si>
  <si>
    <t>Section 3 Consultant Contact and Organization</t>
  </si>
  <si>
    <t>Prevailing Wage Consultant Contact and Organization</t>
  </si>
  <si>
    <t xml:space="preserve">Section 3 </t>
  </si>
  <si>
    <t xml:space="preserve">Minority and Women Business Enterprises (MBE/WBE) Compliance  </t>
  </si>
  <si>
    <t>HUD and the Ventura County Continuum of Care will be identified as project lenders/supporters on printed materials, signage and other project information.</t>
  </si>
  <si>
    <r>
      <t xml:space="preserve">A NEPA Environmental Review Record (ERR) specific to the CoCBuilds funds invested must be completed for all projects which receive an award. The ERR must document compliance with 24 CFR Part 58 and all related laws, authorities and executive orders. The information collected below does not substitute for a full Environmental Review Record and is informational only.
Applicants who receive an award are responsible for hiring appropriate professionals and consultants to help prepare the ERR.
</t>
    </r>
    <r>
      <rPr>
        <u/>
        <sz val="12"/>
        <color indexed="8"/>
        <rFont val="Calibri Light"/>
        <family val="2"/>
      </rPr>
      <t>Choice Limiting Actions</t>
    </r>
    <r>
      <rPr>
        <sz val="12"/>
        <color indexed="8"/>
        <rFont val="Calibri Light"/>
        <family val="2"/>
      </rPr>
      <t xml:space="preserve">
Per HUD requirements, no work may start on a proposed Project, or proposed site acquisition, if applicable, before both the federal and state environmental review processes are completed, even if that work/acquisition is being done using non-federal funds. Subsequent to submission of an application for the use of federal funds, there can be no choice-limiting actions on the part of the developer/owner until environmental clearance is received in the form of an Authority to Use Grant Funds (ATUGF) or environmental clearance letter issued by HUD or its designee. The concept of prohibiting “choice-limiting” actions is intended to prevent the developer from investing in a Project before all necessary environmental clearances are obtained. Market studies, environmental studies, plan development, engineering or design costs, inspections and tests are not considered “choice-limiting” actions. “Choice-limiting actions” are defined as any activity that would have an adverse environmental impact or limit the choice of reasonable alternatives, such as acquisition by the developer/owner (or any subsidiary of the developer), construction, demolition of buildings, or rehabilitation or reconstruction of buildings. Per 24 CFR Part 58.22, failure to comply with the prohibition against committing funds or taking physical action (using either HUD funds or non-HUD funds) before the completion of the environmental review process could result in loss of HUD assistance, cancellation of the Project, reimbursement by the developer/owner to HUD for the amount expended, or suspension of the disbursement of funds for the affected activity.
Successful Applicants will be required to submit the ERR to the Ventura County Continuum of Care (CoC), who will serve as the Responsible Entity. Complete ERRs will be reviewed and submitted by the CoC to HUD for an Authority to Use Grant Funds. 
Please contact tracy.mcaulay@ventura.org with any questions about NEPA and the ERR.</t>
    </r>
  </si>
  <si>
    <t>CoCBuilds</t>
  </si>
  <si>
    <t>CoCBuilds (Acq./New Construction/Rehabilitation Only)</t>
  </si>
  <si>
    <r>
      <t xml:space="preserve">Include relevant loan terms. If funding is not already committed, please discuss when funding is anticipated to be committed. If funding has an expiration date, it </t>
    </r>
    <r>
      <rPr>
        <i/>
        <u/>
        <sz val="12"/>
        <color rgb="FF000000"/>
        <rFont val="Calibri Light"/>
        <family val="2"/>
        <scheme val="major"/>
      </rPr>
      <t>must</t>
    </r>
    <r>
      <rPr>
        <i/>
        <sz val="12"/>
        <color indexed="8"/>
        <rFont val="Calibri Light"/>
        <family val="2"/>
        <scheme val="major"/>
      </rPr>
      <t xml:space="preserve"> be disclosed here.</t>
    </r>
  </si>
  <si>
    <t xml:space="preserve">Include Costs to be Reimbursed with CoCBuilds funds in column P.  Cells filled with dark grey indicate costs that are ineligible to be paid by each source. 
</t>
  </si>
  <si>
    <r>
      <t xml:space="preserve">Residential Income 
If Applicants need revisions, including additional the AMI categories or funding source designations included in the chart below, please reach out to tracy.mcaulay@ventura.org. Applicants </t>
    </r>
    <r>
      <rPr>
        <u/>
        <sz val="12"/>
        <color indexed="8"/>
        <rFont val="Calibri Light"/>
        <family val="2"/>
      </rPr>
      <t>may not</t>
    </r>
    <r>
      <rPr>
        <sz val="12"/>
        <color indexed="8"/>
        <rFont val="Calibri Light"/>
        <family val="2"/>
      </rPr>
      <t xml:space="preserve"> make changes to this chart themselves. Errors in this section will carry over into other sections of the application and will impact the CoC's analysis of feasibility and eligibility. 
</t>
    </r>
  </si>
  <si>
    <t>CoC Builds</t>
  </si>
  <si>
    <t>Studio/SRO</t>
  </si>
  <si>
    <t>COCBuilds</t>
  </si>
  <si>
    <t>SRO/Studio</t>
  </si>
  <si>
    <t>COCBuilds Budget Categories (indicate the amount for each activity)</t>
  </si>
  <si>
    <t>Acquisition (24 CFR 578.43)</t>
  </si>
  <si>
    <t>Rehabilitation (24 CFR 578.45)</t>
  </si>
  <si>
    <t>New Construction (24 CFR 578.47)</t>
  </si>
  <si>
    <t>Project-based rental assistance (24 CFR 578.51(e))</t>
  </si>
  <si>
    <t>Supportive Services (24 CFR 578.53)</t>
  </si>
  <si>
    <t>Operating Costs (24 CFR 578.55)</t>
  </si>
  <si>
    <t>Project Administrative Costs (24 CFR 578.59(</t>
  </si>
  <si>
    <t>No more than 10% of the total request</t>
  </si>
  <si>
    <t>Project based rental assistance, operating costs, and supportive services may be no more than 20% of the total request</t>
  </si>
  <si>
    <r>
      <t xml:space="preserve">Total </t>
    </r>
    <r>
      <rPr>
        <b/>
        <sz val="12"/>
        <color indexed="8"/>
        <rFont val="Calibri Light"/>
        <family val="2"/>
      </rPr>
      <t xml:space="preserve">COCBuilds Request </t>
    </r>
  </si>
  <si>
    <t xml:space="preserve">For new construction projects, 0.6% of the replacement cost of the structure funded up to $500 per unit. </t>
  </si>
  <si>
    <t>For rehab, $500 per unit or other amount as determined by a Capital Needs Assessment.</t>
  </si>
  <si>
    <r>
      <t xml:space="preserve">No more than $30,000 in year 1 with a max. of a 3.5% inflation factor for all other fees. </t>
    </r>
    <r>
      <rPr>
        <b/>
        <sz val="12"/>
        <rFont val="Calibri Light"/>
        <family val="2"/>
        <scheme val="major"/>
      </rPr>
      <t>This benchmark will not be waived at application or at construction loan closing.</t>
    </r>
  </si>
  <si>
    <t>Your project must meet all applicable program requirements as well as the underwriting benchmarks included in this workbook at application, construction loan closing and permanent loan closing.</t>
  </si>
  <si>
    <r>
      <rPr>
        <b/>
        <sz val="12"/>
        <color indexed="8"/>
        <rFont val="Calibri Light"/>
        <family val="2"/>
      </rPr>
      <t>Do not make changes to white cells.</t>
    </r>
    <r>
      <rPr>
        <sz val="12"/>
        <color indexed="8"/>
        <rFont val="Calibri Light"/>
        <family val="2"/>
      </rPr>
      <t xml:space="preserve"> Overwriting white cells may cause errors in other sections of the application. If changes to white cells are needed, please request assistance from tracy.mcaulay@ventura.org. </t>
    </r>
  </si>
  <si>
    <r>
      <rPr>
        <u/>
        <sz val="12"/>
        <color rgb="FF000000"/>
        <rFont val="Calibri Light"/>
        <family val="2"/>
        <scheme val="major"/>
      </rPr>
      <t>Include all other sources of permanent and construction sources, their commitment status and terms</t>
    </r>
    <r>
      <rPr>
        <sz val="12"/>
        <color indexed="8"/>
        <rFont val="Calibri Light"/>
        <family val="2"/>
        <scheme val="major"/>
      </rPr>
      <t>. In the comments, include any expiration date for funding commitments or other relevant information necessary for the CoC to evaluate your application.</t>
    </r>
  </si>
  <si>
    <t xml:space="preserve">Identify which funding sources are expected to pay for each line item. Note that certain costs are ineligible to be paid for with CoCBuilds funds. These costs are indicated with grey cells and expenditures should not be input into these cells. </t>
  </si>
  <si>
    <t>Applicants are free to adjust the AMI levels as appropriate; if more AMI categories are needed, please contact tracy.mcaulay@ventura.org. Double check that the Unit Mix and Summary of Affordability tables on this tab are pulling information correctly. These tables populate information elsewhere in the application.</t>
  </si>
  <si>
    <t>Rent Limits: Please indicate the source of rent restrictions and the proposed rent by each unit size.</t>
  </si>
  <si>
    <t>If you have any questions about this  Workbook, please contact Tracy McAulay at tracy.mcaulay@ventura.org</t>
  </si>
  <si>
    <t>Summary of Sponsor Distributions and Positive Cash Flow</t>
  </si>
  <si>
    <t>Cash Flow</t>
  </si>
  <si>
    <t>Section 504 Requirements (Cell A5, A6, H10 = "Yes")</t>
  </si>
  <si>
    <t>If no, this is a non-substantial rehab, proceed to row 11. If yes, proceed to Row 9.</t>
  </si>
  <si>
    <t>If yes, Section 504 triggered and proceed to Row 13. If no, see Row 11.</t>
  </si>
  <si>
    <t>Percentage of Total Budget represented by project based rental assistance, operating costs and supportive services:</t>
  </si>
  <si>
    <t>Percentage of Total Budget represented by project administrative costs:</t>
  </si>
  <si>
    <t>Proposed budget is in compliance with maximum 10% of total budget allocated to project administrative costs?</t>
  </si>
  <si>
    <t>Proposed budget is in compliance with maximum 20% of total budget allocated to these activities?</t>
  </si>
  <si>
    <t xml:space="preserve">Other (please specify): </t>
  </si>
  <si>
    <t>Initial determination of applicability of state and federal (Davis Bacon) prevailing wages.</t>
  </si>
  <si>
    <t>Re</t>
  </si>
  <si>
    <t>Operating Subsidies - included CoC rental assistance or operating costs here.</t>
  </si>
  <si>
    <t xml:space="preserve">Substantial Rehabilitation (defined as a project with 15 or more units where rehab costs are 75% or more of the replacement costs of the completed facility. If Cell A10 is "Yes", complete the steps below. </t>
  </si>
  <si>
    <t>If funding is not already committed to the project, provide an estimate of when the funding will be committed, and expiration dates of funding commitments in the “Comments” column as well as any other information you feel is important.</t>
  </si>
  <si>
    <t>CoCBuilds funds designated for acquisition, rehabilitation or new construction are included in this budget. Funds requested for rental assistance, operating costs and/or supportive services should be included in the Year 1 Operating Budget and Proforma. Project administrative costs from CoCBuilds should only be reflected in the Summary tab.</t>
  </si>
  <si>
    <t>Include CoCBuilds funds for rental assistance, operating costs and supportive services.</t>
  </si>
  <si>
    <t>Enter any rental subsidies or services costs to be paid with CoCBuilds beyond year 1. Year 1 will carry over from the Year 1 Operating Budget.</t>
  </si>
  <si>
    <t>Applicant agrees to comply with all labor, state and federas prevailing wage, and related, labor requirements, as applicable.</t>
  </si>
  <si>
    <t>Other (staffing for services to be paid from CoCBuilds)</t>
  </si>
  <si>
    <t xml:space="preserve">Social Services (approved as OE, contracts and other non-staff services costs)   </t>
  </si>
  <si>
    <t>Insert CoCBuilds Rentalt Assistance or Operating Costs for Year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</si>
</sst>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
    <numFmt numFmtId="166" formatCode="#,##0.0000_);[Red]\(#,##0.0000\)"/>
    <numFmt numFmtId="167" formatCode="_(* #,##0_);_(* \(#,##0\);_(* &quot;-&quot;??_);_(@_)"/>
    <numFmt numFmtId="168" formatCode="&quot;$&quot;#,##0.000_);[Red]\(&quot;$&quot;#,##0.000\)"/>
  </numFmts>
  <fonts count="69" x14ac:knownFonts="1">
    <font>
      <sz val="11"/>
      <color theme="1"/>
      <name val="Calibri"/>
      <family val="2"/>
      <scheme val="minor"/>
    </font>
    <font>
      <sz val="11"/>
      <color indexed="8"/>
      <name val="Calibri"/>
      <family val="2"/>
    </font>
    <font>
      <sz val="12"/>
      <color indexed="8"/>
      <name val="Garamond"/>
      <family val="1"/>
    </font>
    <font>
      <b/>
      <sz val="12"/>
      <color indexed="8"/>
      <name val="Garamond"/>
      <family val="1"/>
    </font>
    <font>
      <sz val="10"/>
      <name val="Arial"/>
      <family val="2"/>
    </font>
    <font>
      <b/>
      <sz val="8"/>
      <color indexed="81"/>
      <name val="Tahoma"/>
      <family val="2"/>
    </font>
    <font>
      <b/>
      <sz val="9"/>
      <color indexed="81"/>
      <name val="Tahoma"/>
      <family val="2"/>
    </font>
    <font>
      <sz val="9"/>
      <color indexed="81"/>
      <name val="Tahoma"/>
      <family val="2"/>
    </font>
    <font>
      <sz val="11"/>
      <color indexed="8"/>
      <name val="Garamond"/>
      <family val="1"/>
    </font>
    <font>
      <sz val="12"/>
      <name val="Garamond"/>
      <family val="1"/>
    </font>
    <font>
      <sz val="12"/>
      <color indexed="10"/>
      <name val="Garamond"/>
      <family val="1"/>
    </font>
    <font>
      <sz val="11"/>
      <name val="Garamond"/>
      <family val="1"/>
    </font>
    <font>
      <b/>
      <sz val="11"/>
      <name val="Garamond"/>
      <family val="1"/>
    </font>
    <font>
      <sz val="11"/>
      <name val="Calibri"/>
      <family val="2"/>
    </font>
    <font>
      <sz val="12"/>
      <color indexed="9"/>
      <name val="Garamond"/>
      <family val="1"/>
    </font>
    <font>
      <sz val="12"/>
      <color indexed="8"/>
      <name val="Calibri Light"/>
      <family val="2"/>
    </font>
    <font>
      <b/>
      <sz val="12"/>
      <color indexed="8"/>
      <name val="Calibri Light"/>
      <family val="2"/>
    </font>
    <font>
      <b/>
      <u/>
      <sz val="12"/>
      <color indexed="8"/>
      <name val="Calibri Light"/>
      <family val="2"/>
    </font>
    <font>
      <i/>
      <sz val="11"/>
      <name val="Calibri Light"/>
      <family val="2"/>
    </font>
    <font>
      <i/>
      <u/>
      <sz val="12"/>
      <color indexed="8"/>
      <name val="Calibri Light"/>
      <family val="2"/>
    </font>
    <font>
      <u/>
      <sz val="12"/>
      <color indexed="8"/>
      <name val="Calibri Light"/>
      <family val="2"/>
    </font>
    <font>
      <sz val="12"/>
      <name val="Calibri Light"/>
      <family val="2"/>
    </font>
    <font>
      <sz val="12"/>
      <color indexed="8"/>
      <name val="Calibri Light"/>
      <family val="2"/>
      <scheme val="major"/>
    </font>
    <font>
      <sz val="11"/>
      <color indexed="8"/>
      <name val="Calibri Light"/>
      <family val="2"/>
      <scheme val="major"/>
    </font>
    <font>
      <b/>
      <sz val="12"/>
      <color indexed="8"/>
      <name val="Calibri Light"/>
      <family val="2"/>
      <scheme val="major"/>
    </font>
    <font>
      <sz val="12"/>
      <name val="Calibri Light"/>
      <family val="2"/>
      <scheme val="major"/>
    </font>
    <font>
      <sz val="11"/>
      <color theme="1"/>
      <name val="Calibri Light"/>
      <family val="2"/>
      <scheme val="major"/>
    </font>
    <font>
      <sz val="12"/>
      <color indexed="9"/>
      <name val="Calibri Light"/>
      <family val="2"/>
      <scheme val="major"/>
    </font>
    <font>
      <sz val="11"/>
      <name val="Calibri Light"/>
      <family val="2"/>
      <scheme val="major"/>
    </font>
    <font>
      <b/>
      <sz val="11"/>
      <name val="Calibri Light"/>
      <family val="2"/>
      <scheme val="major"/>
    </font>
    <font>
      <b/>
      <sz val="11"/>
      <color indexed="8"/>
      <name val="Calibri Light"/>
      <family val="2"/>
      <scheme val="major"/>
    </font>
    <font>
      <b/>
      <u/>
      <sz val="12"/>
      <color indexed="8"/>
      <name val="Calibri Light"/>
      <family val="2"/>
      <scheme val="major"/>
    </font>
    <font>
      <b/>
      <i/>
      <sz val="12"/>
      <color indexed="8"/>
      <name val="Calibri Light"/>
      <family val="2"/>
      <scheme val="major"/>
    </font>
    <font>
      <sz val="11"/>
      <color indexed="9"/>
      <name val="Calibri Light"/>
      <family val="2"/>
      <scheme val="major"/>
    </font>
    <font>
      <sz val="18"/>
      <color indexed="8"/>
      <name val="Calibri Light"/>
      <family val="2"/>
      <scheme val="major"/>
    </font>
    <font>
      <sz val="12"/>
      <color indexed="36"/>
      <name val="Calibri Light"/>
      <family val="2"/>
      <scheme val="major"/>
    </font>
    <font>
      <b/>
      <sz val="18"/>
      <color indexed="8"/>
      <name val="Calibri Light"/>
      <family val="2"/>
      <scheme val="major"/>
    </font>
    <font>
      <b/>
      <i/>
      <sz val="12"/>
      <name val="Calibri Light"/>
      <family val="2"/>
      <scheme val="major"/>
    </font>
    <font>
      <b/>
      <sz val="12"/>
      <name val="Calibri Light"/>
      <family val="2"/>
      <scheme val="major"/>
    </font>
    <font>
      <i/>
      <sz val="12"/>
      <color indexed="8"/>
      <name val="Calibri Light"/>
      <family val="2"/>
      <scheme val="major"/>
    </font>
    <font>
      <i/>
      <sz val="12"/>
      <name val="Calibri Light"/>
      <family val="2"/>
      <scheme val="major"/>
    </font>
    <font>
      <sz val="9.5"/>
      <color indexed="8"/>
      <name val="Calibri Light"/>
      <family val="2"/>
      <scheme val="major"/>
    </font>
    <font>
      <b/>
      <sz val="10"/>
      <name val="Calibri Light"/>
      <family val="2"/>
      <scheme val="major"/>
    </font>
    <font>
      <b/>
      <sz val="14"/>
      <name val="Calibri Light"/>
      <family val="2"/>
      <scheme val="major"/>
    </font>
    <font>
      <b/>
      <sz val="10"/>
      <color indexed="13"/>
      <name val="Calibri Light"/>
      <family val="2"/>
      <scheme val="major"/>
    </font>
    <font>
      <sz val="12"/>
      <color indexed="10"/>
      <name val="Calibri Light"/>
      <family val="2"/>
      <scheme val="major"/>
    </font>
    <font>
      <sz val="12"/>
      <color indexed="26"/>
      <name val="Calibri Light"/>
      <family val="2"/>
      <scheme val="major"/>
    </font>
    <font>
      <b/>
      <sz val="12"/>
      <color indexed="10"/>
      <name val="Calibri Light"/>
      <family val="2"/>
      <scheme val="major"/>
    </font>
    <font>
      <b/>
      <sz val="12"/>
      <color indexed="9"/>
      <name val="Calibri Light"/>
      <family val="2"/>
      <scheme val="major"/>
    </font>
    <font>
      <b/>
      <u/>
      <sz val="12"/>
      <color indexed="9"/>
      <name val="Calibri Light"/>
      <family val="2"/>
      <scheme val="major"/>
    </font>
    <font>
      <sz val="10"/>
      <name val="Calibri Light"/>
      <family val="2"/>
      <scheme val="major"/>
    </font>
    <font>
      <b/>
      <sz val="18"/>
      <name val="Calibri Light"/>
      <family val="2"/>
      <scheme val="major"/>
    </font>
    <font>
      <sz val="12"/>
      <color rgb="FFFF0000"/>
      <name val="Calibri Light"/>
      <family val="2"/>
      <scheme val="major"/>
    </font>
    <font>
      <sz val="11"/>
      <color rgb="FFFF0000"/>
      <name val="Calibri Light"/>
      <family val="2"/>
      <scheme val="major"/>
    </font>
    <font>
      <i/>
      <sz val="11"/>
      <color indexed="8"/>
      <name val="Calibri Light"/>
      <family val="2"/>
      <scheme val="major"/>
    </font>
    <font>
      <sz val="11"/>
      <color indexed="36"/>
      <name val="Calibri Light"/>
      <family val="2"/>
      <scheme val="major"/>
    </font>
    <font>
      <sz val="12"/>
      <color theme="1"/>
      <name val="Calibri Light"/>
      <family val="2"/>
      <scheme val="major"/>
    </font>
    <font>
      <b/>
      <sz val="12"/>
      <color theme="1"/>
      <name val="Calibri"/>
      <family val="2"/>
      <scheme val="minor"/>
    </font>
    <font>
      <b/>
      <sz val="11"/>
      <color theme="1"/>
      <name val="Calibri Light"/>
      <family val="2"/>
      <scheme val="major"/>
    </font>
    <font>
      <b/>
      <sz val="12"/>
      <color indexed="17"/>
      <name val="Calibri Light"/>
      <family val="2"/>
      <scheme val="major"/>
    </font>
    <font>
      <b/>
      <sz val="11"/>
      <color indexed="17"/>
      <name val="Calibri Light"/>
      <family val="2"/>
      <scheme val="major"/>
    </font>
    <font>
      <b/>
      <sz val="12"/>
      <color theme="1"/>
      <name val="Calibri Light"/>
      <family val="2"/>
      <scheme val="major"/>
    </font>
    <font>
      <sz val="11"/>
      <color indexed="10"/>
      <name val="Calibri Light"/>
      <family val="2"/>
      <scheme val="major"/>
    </font>
    <font>
      <i/>
      <sz val="11"/>
      <color theme="1"/>
      <name val="Calibri"/>
      <family val="2"/>
      <scheme val="minor"/>
    </font>
    <font>
      <b/>
      <sz val="14"/>
      <color indexed="8"/>
      <name val="Calibri Light"/>
      <family val="2"/>
      <scheme val="major"/>
    </font>
    <font>
      <sz val="12"/>
      <color theme="0"/>
      <name val="Calibri Light"/>
      <family val="2"/>
      <scheme val="major"/>
    </font>
    <font>
      <b/>
      <sz val="12"/>
      <color rgb="FF000000"/>
      <name val="Calibri Light"/>
      <family val="2"/>
    </font>
    <font>
      <u/>
      <sz val="12"/>
      <color rgb="FF000000"/>
      <name val="Calibri Light"/>
      <family val="2"/>
      <scheme val="major"/>
    </font>
    <font>
      <i/>
      <u/>
      <sz val="12"/>
      <color rgb="FF000000"/>
      <name val="Calibri Light"/>
      <family val="2"/>
      <scheme val="major"/>
    </font>
  </fonts>
  <fills count="1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9" fontId="1" fillId="0" borderId="0" applyFont="0" applyFill="0" applyBorder="0" applyAlignment="0" applyProtection="0"/>
  </cellStyleXfs>
  <cellXfs count="1081">
    <xf numFmtId="0" fontId="0" fillId="0" borderId="0" xfId="0"/>
    <xf numFmtId="0" fontId="2" fillId="0" borderId="0" xfId="0" applyFont="1"/>
    <xf numFmtId="0" fontId="2" fillId="0" borderId="0" xfId="0" applyFont="1" applyAlignment="1">
      <alignment horizontal="left" vertical="top"/>
    </xf>
    <xf numFmtId="0" fontId="9" fillId="0" borderId="0" xfId="0" applyFont="1" applyAlignment="1">
      <alignment horizontal="left" vertical="top"/>
    </xf>
    <xf numFmtId="0" fontId="9" fillId="0" borderId="0" xfId="0" applyFont="1"/>
    <xf numFmtId="0" fontId="13" fillId="0" borderId="0" xfId="0" applyFont="1"/>
    <xf numFmtId="0" fontId="3" fillId="0" borderId="0" xfId="0" applyFont="1" applyAlignment="1">
      <alignment horizontal="left" vertical="top"/>
    </xf>
    <xf numFmtId="0" fontId="0" fillId="0" borderId="0" xfId="0" applyAlignment="1">
      <alignment vertical="top" wrapText="1"/>
    </xf>
    <xf numFmtId="0" fontId="22" fillId="2" borderId="1" xfId="0" applyFont="1" applyFill="1" applyBorder="1" applyProtection="1">
      <protection locked="0"/>
    </xf>
    <xf numFmtId="0" fontId="23" fillId="0" borderId="0" xfId="0" applyFont="1"/>
    <xf numFmtId="0" fontId="22" fillId="0" borderId="0" xfId="0" applyFont="1"/>
    <xf numFmtId="0" fontId="24" fillId="4" borderId="4" xfId="0" applyFont="1" applyFill="1" applyBorder="1"/>
    <xf numFmtId="0" fontId="22" fillId="4" borderId="2" xfId="0" applyFont="1" applyFill="1" applyBorder="1"/>
    <xf numFmtId="0" fontId="22" fillId="4" borderId="3" xfId="0" applyFont="1" applyFill="1" applyBorder="1"/>
    <xf numFmtId="0" fontId="22" fillId="0" borderId="1" xfId="0" applyFont="1" applyBorder="1"/>
    <xf numFmtId="0" fontId="24" fillId="0" borderId="0" xfId="0" applyFont="1"/>
    <xf numFmtId="0" fontId="22" fillId="0" borderId="6" xfId="0" applyFont="1" applyBorder="1"/>
    <xf numFmtId="0" fontId="22" fillId="4" borderId="4" xfId="0" applyFont="1" applyFill="1" applyBorder="1"/>
    <xf numFmtId="0" fontId="22" fillId="4" borderId="2" xfId="0" applyFont="1" applyFill="1" applyBorder="1" applyAlignment="1">
      <alignment horizontal="left" vertical="top"/>
    </xf>
    <xf numFmtId="0" fontId="26" fillId="0" borderId="0" xfId="0" applyFont="1"/>
    <xf numFmtId="0" fontId="27" fillId="0" borderId="0" xfId="0" applyFont="1"/>
    <xf numFmtId="0" fontId="28" fillId="0" borderId="0" xfId="0" applyFont="1"/>
    <xf numFmtId="0" fontId="25" fillId="0" borderId="0" xfId="0" applyFont="1"/>
    <xf numFmtId="0" fontId="23" fillId="2" borderId="1" xfId="0" applyFont="1" applyFill="1" applyBorder="1" applyProtection="1">
      <protection locked="0"/>
    </xf>
    <xf numFmtId="0" fontId="24" fillId="0" borderId="4" xfId="0" applyFont="1" applyBorder="1" applyAlignment="1">
      <alignment horizontal="left" vertical="top"/>
    </xf>
    <xf numFmtId="0" fontId="24" fillId="0" borderId="2" xfId="0" applyFont="1" applyBorder="1" applyAlignment="1">
      <alignment horizontal="left" vertical="top"/>
    </xf>
    <xf numFmtId="0" fontId="22" fillId="0" borderId="0" xfId="0" applyFont="1" applyAlignment="1">
      <alignment horizontal="left" vertical="top"/>
    </xf>
    <xf numFmtId="0" fontId="32" fillId="0" borderId="4" xfId="0" applyFont="1" applyBorder="1" applyAlignment="1">
      <alignment horizontal="left" vertical="top"/>
    </xf>
    <xf numFmtId="0" fontId="32" fillId="0" borderId="2" xfId="0" applyFont="1" applyBorder="1" applyAlignment="1">
      <alignment horizontal="left" vertical="top"/>
    </xf>
    <xf numFmtId="0" fontId="32" fillId="0" borderId="0" xfId="0" applyFont="1" applyAlignment="1">
      <alignment horizontal="left" vertical="top"/>
    </xf>
    <xf numFmtId="0" fontId="22" fillId="2" borderId="1" xfId="0" applyFont="1" applyFill="1" applyBorder="1" applyAlignment="1" applyProtection="1">
      <alignment horizontal="left" vertical="top"/>
      <protection locked="0"/>
    </xf>
    <xf numFmtId="10" fontId="25" fillId="2" borderId="1" xfId="0" applyNumberFormat="1" applyFont="1" applyFill="1" applyBorder="1" applyAlignment="1" applyProtection="1">
      <alignment horizontal="left" vertical="top"/>
      <protection locked="0"/>
    </xf>
    <xf numFmtId="0" fontId="25" fillId="2" borderId="1" xfId="0" applyFont="1" applyFill="1" applyBorder="1" applyAlignment="1" applyProtection="1">
      <alignment horizontal="left" vertical="top"/>
      <protection locked="0"/>
    </xf>
    <xf numFmtId="164" fontId="25" fillId="2" borderId="1" xfId="0" applyNumberFormat="1" applyFont="1" applyFill="1" applyBorder="1" applyAlignment="1" applyProtection="1">
      <alignment horizontal="left" vertical="top"/>
      <protection locked="0"/>
    </xf>
    <xf numFmtId="10" fontId="22" fillId="2" borderId="1" xfId="0" applyNumberFormat="1" applyFont="1" applyFill="1" applyBorder="1" applyAlignment="1" applyProtection="1">
      <alignment horizontal="left" vertical="top"/>
      <protection locked="0"/>
    </xf>
    <xf numFmtId="164" fontId="22" fillId="2" borderId="1" xfId="0" applyNumberFormat="1" applyFont="1" applyFill="1" applyBorder="1" applyAlignment="1" applyProtection="1">
      <alignment horizontal="left" vertical="top"/>
      <protection locked="0"/>
    </xf>
    <xf numFmtId="0" fontId="22" fillId="3" borderId="1" xfId="0" applyFont="1" applyFill="1" applyBorder="1" applyAlignment="1">
      <alignment horizontal="left" vertical="top"/>
    </xf>
    <xf numFmtId="0" fontId="22" fillId="0" borderId="1" xfId="0" applyFont="1" applyBorder="1" applyAlignment="1">
      <alignment horizontal="left" vertical="top"/>
    </xf>
    <xf numFmtId="0" fontId="22" fillId="0" borderId="6" xfId="0" applyFont="1" applyBorder="1" applyAlignment="1">
      <alignment horizontal="left" vertical="top"/>
    </xf>
    <xf numFmtId="44" fontId="22" fillId="2" borderId="3" xfId="0" applyNumberFormat="1" applyFont="1" applyFill="1" applyBorder="1" applyAlignment="1" applyProtection="1">
      <alignment horizontal="left" vertical="top"/>
      <protection locked="0"/>
    </xf>
    <xf numFmtId="10" fontId="22" fillId="2" borderId="1" xfId="2" applyNumberFormat="1" applyFont="1" applyFill="1" applyBorder="1" applyAlignment="1" applyProtection="1">
      <alignment horizontal="left" vertical="top"/>
      <protection locked="0"/>
    </xf>
    <xf numFmtId="6" fontId="28" fillId="2" borderId="1" xfId="0" applyNumberFormat="1" applyFont="1" applyFill="1" applyBorder="1" applyAlignment="1" applyProtection="1">
      <alignment vertical="center" shrinkToFit="1"/>
      <protection locked="0"/>
    </xf>
    <xf numFmtId="5" fontId="28" fillId="2" borderId="1" xfId="0" applyNumberFormat="1" applyFont="1" applyFill="1" applyBorder="1" applyAlignment="1" applyProtection="1">
      <alignment vertical="center" shrinkToFit="1"/>
      <protection locked="0"/>
    </xf>
    <xf numFmtId="0" fontId="26" fillId="0" borderId="2" xfId="0" applyFont="1" applyBorder="1"/>
    <xf numFmtId="0" fontId="26" fillId="0" borderId="3" xfId="0" applyFont="1" applyBorder="1"/>
    <xf numFmtId="0" fontId="33" fillId="0" borderId="0" xfId="0" applyFont="1"/>
    <xf numFmtId="0" fontId="29" fillId="4" borderId="1" xfId="4" applyFont="1" applyFill="1" applyBorder="1" applyAlignment="1">
      <alignment horizontal="left" vertical="center"/>
    </xf>
    <xf numFmtId="6" fontId="23" fillId="2" borderId="9" xfId="0" applyNumberFormat="1" applyFont="1" applyFill="1" applyBorder="1" applyProtection="1">
      <protection locked="0"/>
    </xf>
    <xf numFmtId="0" fontId="26" fillId="2" borderId="1" xfId="0" applyFont="1" applyFill="1" applyBorder="1" applyProtection="1">
      <protection locked="0"/>
    </xf>
    <xf numFmtId="0" fontId="34" fillId="0" borderId="4" xfId="0" applyFont="1" applyBorder="1" applyAlignment="1">
      <alignment horizontal="left" vertical="top"/>
    </xf>
    <xf numFmtId="0" fontId="22" fillId="0" borderId="10" xfId="0" applyFont="1" applyBorder="1" applyAlignment="1">
      <alignment horizontal="left" vertical="top"/>
    </xf>
    <xf numFmtId="0" fontId="22" fillId="0" borderId="10" xfId="0" applyFont="1" applyBorder="1" applyAlignment="1">
      <alignment horizontal="left" vertical="top" wrapText="1"/>
    </xf>
    <xf numFmtId="0" fontId="24" fillId="0" borderId="1" xfId="0" applyFont="1" applyBorder="1" applyAlignment="1">
      <alignment horizontal="left" vertical="top"/>
    </xf>
    <xf numFmtId="6" fontId="22" fillId="0" borderId="1" xfId="0" applyNumberFormat="1" applyFont="1" applyBorder="1" applyAlignment="1">
      <alignment horizontal="left" vertical="top"/>
    </xf>
    <xf numFmtId="6" fontId="24" fillId="0" borderId="1" xfId="0" applyNumberFormat="1" applyFont="1" applyBorder="1" applyAlignment="1">
      <alignment horizontal="left" vertical="top"/>
    </xf>
    <xf numFmtId="6" fontId="22" fillId="0" borderId="0" xfId="0" applyNumberFormat="1" applyFont="1" applyAlignment="1">
      <alignment horizontal="left" vertical="top"/>
    </xf>
    <xf numFmtId="0" fontId="25" fillId="0" borderId="4" xfId="0" applyFont="1" applyBorder="1" applyAlignment="1">
      <alignment horizontal="left" vertical="top"/>
    </xf>
    <xf numFmtId="44" fontId="22" fillId="0" borderId="9" xfId="2" applyFont="1" applyBorder="1" applyAlignment="1" applyProtection="1">
      <alignment horizontal="left" vertical="top"/>
    </xf>
    <xf numFmtId="44" fontId="22" fillId="0" borderId="1" xfId="2" applyFont="1" applyBorder="1" applyAlignment="1" applyProtection="1">
      <alignment horizontal="left" vertical="top"/>
    </xf>
    <xf numFmtId="44" fontId="25" fillId="0" borderId="1" xfId="2" applyFont="1" applyBorder="1" applyAlignment="1" applyProtection="1">
      <alignment horizontal="left" vertical="top"/>
    </xf>
    <xf numFmtId="6" fontId="24" fillId="0" borderId="3" xfId="0" applyNumberFormat="1" applyFont="1" applyBorder="1" applyAlignment="1">
      <alignment horizontal="left" vertical="top"/>
    </xf>
    <xf numFmtId="0" fontId="22" fillId="0" borderId="7" xfId="0" applyFont="1" applyBorder="1" applyAlignment="1">
      <alignment horizontal="left" vertical="top"/>
    </xf>
    <xf numFmtId="0" fontId="22" fillId="0" borderId="11" xfId="0" applyFont="1" applyBorder="1" applyAlignment="1">
      <alignment horizontal="left" vertical="top"/>
    </xf>
    <xf numFmtId="0" fontId="22" fillId="0" borderId="12" xfId="0" applyFont="1" applyBorder="1" applyAlignment="1">
      <alignment horizontal="left" vertical="top"/>
    </xf>
    <xf numFmtId="9" fontId="22" fillId="0" borderId="1" xfId="5" applyFont="1" applyBorder="1" applyAlignment="1" applyProtection="1">
      <alignment horizontal="left" vertical="top"/>
    </xf>
    <xf numFmtId="165" fontId="22" fillId="0" borderId="1" xfId="0" applyNumberFormat="1" applyFont="1" applyBorder="1" applyAlignment="1">
      <alignment horizontal="left" vertical="top"/>
    </xf>
    <xf numFmtId="0" fontId="22" fillId="0" borderId="13" xfId="0" applyFont="1" applyBorder="1" applyAlignment="1">
      <alignment horizontal="left" vertical="top"/>
    </xf>
    <xf numFmtId="0" fontId="22" fillId="0" borderId="5" xfId="0" applyFont="1" applyBorder="1" applyAlignment="1">
      <alignment horizontal="left" vertical="top"/>
    </xf>
    <xf numFmtId="9" fontId="22" fillId="0" borderId="7" xfId="5" applyFont="1" applyBorder="1" applyAlignment="1" applyProtection="1">
      <alignment horizontal="left" vertical="top"/>
    </xf>
    <xf numFmtId="9" fontId="22" fillId="0" borderId="1" xfId="0" applyNumberFormat="1" applyFont="1" applyBorder="1" applyAlignment="1">
      <alignment horizontal="left" vertical="top"/>
    </xf>
    <xf numFmtId="9" fontId="22" fillId="0" borderId="3" xfId="5" applyFont="1" applyBorder="1" applyAlignment="1" applyProtection="1">
      <alignment horizontal="left" vertical="top"/>
    </xf>
    <xf numFmtId="0" fontId="22" fillId="4" borderId="1" xfId="0" applyFont="1" applyFill="1" applyBorder="1" applyAlignment="1">
      <alignment horizontal="left" vertical="top"/>
    </xf>
    <xf numFmtId="164" fontId="25" fillId="0" borderId="1" xfId="0" applyNumberFormat="1" applyFont="1" applyBorder="1" applyAlignment="1">
      <alignment horizontal="left" vertical="top"/>
    </xf>
    <xf numFmtId="0" fontId="36" fillId="0" borderId="0" xfId="0" applyFont="1" applyAlignment="1">
      <alignment horizontal="left" vertical="top"/>
    </xf>
    <xf numFmtId="0" fontId="25" fillId="0" borderId="0" xfId="0" applyFont="1" applyAlignment="1">
      <alignment horizontal="left" vertical="top"/>
    </xf>
    <xf numFmtId="0" fontId="22" fillId="4" borderId="13" xfId="0" applyFont="1" applyFill="1" applyBorder="1" applyAlignment="1">
      <alignment horizontal="left" vertical="top"/>
    </xf>
    <xf numFmtId="0" fontId="22" fillId="4" borderId="5" xfId="0" applyFont="1" applyFill="1" applyBorder="1" applyAlignment="1">
      <alignment horizontal="left" vertical="top"/>
    </xf>
    <xf numFmtId="0" fontId="25" fillId="4" borderId="8" xfId="0" applyFont="1" applyFill="1" applyBorder="1" applyAlignment="1">
      <alignment horizontal="left" vertical="top"/>
    </xf>
    <xf numFmtId="0" fontId="32" fillId="0" borderId="11" xfId="0" applyFont="1" applyBorder="1" applyAlignment="1">
      <alignment horizontal="left" vertical="top"/>
    </xf>
    <xf numFmtId="0" fontId="32" fillId="0" borderId="12" xfId="0" applyFont="1" applyBorder="1" applyAlignment="1">
      <alignment horizontal="left" vertical="top"/>
    </xf>
    <xf numFmtId="164" fontId="37" fillId="0" borderId="1" xfId="0" applyNumberFormat="1" applyFont="1" applyBorder="1" applyAlignment="1">
      <alignment horizontal="left" vertical="top"/>
    </xf>
    <xf numFmtId="9" fontId="22" fillId="0" borderId="5" xfId="5" applyFont="1" applyBorder="1" applyAlignment="1" applyProtection="1">
      <alignment horizontal="left" vertical="top"/>
    </xf>
    <xf numFmtId="9" fontId="22" fillId="0" borderId="0" xfId="5" applyFont="1" applyBorder="1" applyAlignment="1" applyProtection="1">
      <alignment horizontal="left" vertical="top"/>
    </xf>
    <xf numFmtId="164" fontId="25" fillId="0" borderId="14" xfId="0" applyNumberFormat="1" applyFont="1" applyBorder="1" applyAlignment="1">
      <alignment horizontal="left" vertical="top"/>
    </xf>
    <xf numFmtId="0" fontId="24" fillId="0" borderId="11" xfId="0" applyFont="1" applyBorder="1" applyAlignment="1">
      <alignment horizontal="left" vertical="top"/>
    </xf>
    <xf numFmtId="0" fontId="24" fillId="0" borderId="12" xfId="0" applyFont="1" applyBorder="1" applyAlignment="1">
      <alignment horizontal="left" vertical="top"/>
    </xf>
    <xf numFmtId="0" fontId="24" fillId="0" borderId="14" xfId="0" applyFont="1" applyBorder="1" applyAlignment="1">
      <alignment horizontal="left" vertical="top"/>
    </xf>
    <xf numFmtId="164" fontId="38" fillId="0" borderId="10" xfId="0" applyNumberFormat="1" applyFont="1" applyBorder="1" applyAlignment="1">
      <alignment horizontal="left" vertical="top"/>
    </xf>
    <xf numFmtId="0" fontId="24" fillId="0" borderId="0" xfId="0" applyFont="1" applyAlignment="1">
      <alignment horizontal="left" vertical="top"/>
    </xf>
    <xf numFmtId="164" fontId="38" fillId="0" borderId="0" xfId="0" applyNumberFormat="1" applyFont="1" applyAlignment="1">
      <alignment horizontal="left" vertical="top"/>
    </xf>
    <xf numFmtId="0" fontId="22" fillId="4" borderId="4" xfId="0" applyFont="1" applyFill="1" applyBorder="1" applyAlignment="1">
      <alignment horizontal="left" vertical="top"/>
    </xf>
    <xf numFmtId="0" fontId="25" fillId="0" borderId="15" xfId="0" applyFont="1" applyBorder="1" applyAlignment="1">
      <alignment horizontal="left" vertical="top"/>
    </xf>
    <xf numFmtId="44" fontId="25" fillId="2" borderId="1" xfId="2" applyFont="1" applyFill="1" applyBorder="1" applyAlignment="1" applyProtection="1">
      <alignment horizontal="left" vertical="top"/>
      <protection locked="0"/>
    </xf>
    <xf numFmtId="0" fontId="39" fillId="0" borderId="4" xfId="0" applyFont="1" applyBorder="1" applyAlignment="1">
      <alignment horizontal="left" vertical="top"/>
    </xf>
    <xf numFmtId="0" fontId="24" fillId="0" borderId="3" xfId="0" applyFont="1" applyBorder="1" applyAlignment="1">
      <alignment horizontal="left" vertical="top"/>
    </xf>
    <xf numFmtId="44" fontId="40" fillId="0" borderId="10" xfId="0" applyNumberFormat="1" applyFont="1" applyBorder="1" applyAlignment="1">
      <alignment horizontal="left" vertical="top"/>
    </xf>
    <xf numFmtId="44" fontId="25" fillId="2" borderId="1" xfId="0" applyNumberFormat="1" applyFont="1" applyFill="1" applyBorder="1" applyAlignment="1" applyProtection="1">
      <alignment horizontal="left" vertical="top"/>
      <protection locked="0"/>
    </xf>
    <xf numFmtId="0" fontId="27" fillId="0" borderId="0" xfId="0" applyFont="1" applyAlignment="1">
      <alignment horizontal="left" vertical="top"/>
    </xf>
    <xf numFmtId="44" fontId="38" fillId="0" borderId="1" xfId="0" applyNumberFormat="1" applyFont="1" applyBorder="1" applyAlignment="1">
      <alignment horizontal="left" vertical="top"/>
    </xf>
    <xf numFmtId="0" fontId="25" fillId="4" borderId="1" xfId="0" applyFont="1" applyFill="1" applyBorder="1" applyAlignment="1">
      <alignment horizontal="left" vertical="top"/>
    </xf>
    <xf numFmtId="0" fontId="39" fillId="0" borderId="13" xfId="0" applyFont="1" applyBorder="1" applyAlignment="1">
      <alignment horizontal="left" vertical="top"/>
    </xf>
    <xf numFmtId="0" fontId="39" fillId="0" borderId="5" xfId="0" applyFont="1" applyBorder="1" applyAlignment="1">
      <alignment horizontal="left" vertical="top"/>
    </xf>
    <xf numFmtId="164" fontId="40" fillId="2" borderId="1" xfId="2" applyNumberFormat="1" applyFont="1" applyFill="1" applyBorder="1" applyAlignment="1" applyProtection="1">
      <alignment horizontal="left" vertical="top"/>
      <protection locked="0"/>
    </xf>
    <xf numFmtId="164" fontId="22" fillId="0" borderId="9" xfId="0" applyNumberFormat="1" applyFont="1" applyBorder="1" applyAlignment="1">
      <alignment horizontal="left" vertical="top"/>
    </xf>
    <xf numFmtId="164" fontId="22" fillId="4" borderId="1" xfId="0" applyNumberFormat="1" applyFont="1" applyFill="1" applyBorder="1" applyAlignment="1">
      <alignment horizontal="left" vertical="top"/>
    </xf>
    <xf numFmtId="0" fontId="39" fillId="0" borderId="6" xfId="0" applyFont="1" applyBorder="1" applyAlignment="1">
      <alignment horizontal="left" vertical="top"/>
    </xf>
    <xf numFmtId="0" fontId="39" fillId="0" borderId="0" xfId="0" applyFont="1" applyAlignment="1">
      <alignment horizontal="left" vertical="top"/>
    </xf>
    <xf numFmtId="0" fontId="32" fillId="0" borderId="6" xfId="0" applyFont="1" applyBorder="1" applyAlignment="1">
      <alignment horizontal="left" vertical="top"/>
    </xf>
    <xf numFmtId="164" fontId="32" fillId="0" borderId="1" xfId="0" applyNumberFormat="1" applyFont="1" applyBorder="1" applyAlignment="1">
      <alignment horizontal="left" vertical="top"/>
    </xf>
    <xf numFmtId="164" fontId="32" fillId="10" borderId="1" xfId="0" applyNumberFormat="1" applyFont="1" applyFill="1" applyBorder="1" applyAlignment="1">
      <alignment horizontal="left" vertical="top"/>
    </xf>
    <xf numFmtId="44" fontId="38" fillId="0" borderId="3" xfId="0" applyNumberFormat="1" applyFont="1" applyBorder="1" applyAlignment="1">
      <alignment horizontal="left" vertical="top"/>
    </xf>
    <xf numFmtId="164" fontId="22" fillId="10" borderId="1" xfId="0" applyNumberFormat="1" applyFont="1" applyFill="1" applyBorder="1" applyAlignment="1">
      <alignment horizontal="left" vertical="top"/>
    </xf>
    <xf numFmtId="44" fontId="37" fillId="0" borderId="15" xfId="0" applyNumberFormat="1" applyFont="1" applyBorder="1" applyAlignment="1">
      <alignment horizontal="left" vertical="top"/>
    </xf>
    <xf numFmtId="164" fontId="37" fillId="0" borderId="15" xfId="0" applyNumberFormat="1" applyFont="1" applyBorder="1" applyAlignment="1">
      <alignment horizontal="left" vertical="top"/>
    </xf>
    <xf numFmtId="164" fontId="37" fillId="0" borderId="3" xfId="0" applyNumberFormat="1" applyFont="1" applyBorder="1" applyAlignment="1">
      <alignment horizontal="left" vertical="top"/>
    </xf>
    <xf numFmtId="0" fontId="25" fillId="0" borderId="8" xfId="0" applyFont="1" applyBorder="1" applyAlignment="1">
      <alignment horizontal="left" vertical="top"/>
    </xf>
    <xf numFmtId="10" fontId="22" fillId="0" borderId="0" xfId="0" applyNumberFormat="1" applyFont="1" applyAlignment="1">
      <alignment horizontal="left" vertical="top"/>
    </xf>
    <xf numFmtId="6" fontId="39" fillId="0" borderId="0" xfId="0" applyNumberFormat="1" applyFont="1" applyAlignment="1">
      <alignment horizontal="left" vertical="top"/>
    </xf>
    <xf numFmtId="164" fontId="38" fillId="0" borderId="3" xfId="0" applyNumberFormat="1" applyFont="1" applyBorder="1" applyAlignment="1">
      <alignment horizontal="left" vertical="top"/>
    </xf>
    <xf numFmtId="44" fontId="22" fillId="0" borderId="1" xfId="0" applyNumberFormat="1" applyFont="1" applyBorder="1" applyAlignment="1">
      <alignment horizontal="left" vertical="top"/>
    </xf>
    <xf numFmtId="0" fontId="39" fillId="2" borderId="6" xfId="0" applyFont="1" applyFill="1" applyBorder="1" applyAlignment="1" applyProtection="1">
      <alignment horizontal="left" vertical="top"/>
      <protection locked="0"/>
    </xf>
    <xf numFmtId="0" fontId="39" fillId="2" borderId="0" xfId="0" applyFont="1" applyFill="1" applyAlignment="1" applyProtection="1">
      <alignment horizontal="left" vertical="top"/>
      <protection locked="0"/>
    </xf>
    <xf numFmtId="0" fontId="39" fillId="0" borderId="11" xfId="0" applyFont="1" applyBorder="1" applyAlignment="1">
      <alignment horizontal="left" vertical="top"/>
    </xf>
    <xf numFmtId="0" fontId="39" fillId="0" borderId="12" xfId="0" applyFont="1" applyBorder="1" applyAlignment="1">
      <alignment horizontal="left" vertical="top"/>
    </xf>
    <xf numFmtId="0" fontId="25" fillId="0" borderId="14" xfId="0" applyFont="1" applyBorder="1" applyAlignment="1">
      <alignment horizontal="left" vertical="top"/>
    </xf>
    <xf numFmtId="164" fontId="38" fillId="0" borderId="1" xfId="0" applyNumberFormat="1" applyFont="1" applyBorder="1" applyAlignment="1">
      <alignment horizontal="left" vertical="top"/>
    </xf>
    <xf numFmtId="0" fontId="41" fillId="0" borderId="4" xfId="0" applyFont="1" applyBorder="1" applyAlignment="1">
      <alignment horizontal="left" vertical="top"/>
    </xf>
    <xf numFmtId="3" fontId="29" fillId="0" borderId="0" xfId="0" applyNumberFormat="1" applyFont="1"/>
    <xf numFmtId="0" fontId="28" fillId="3" borderId="0" xfId="0" applyFont="1" applyFill="1"/>
    <xf numFmtId="0" fontId="26" fillId="3" borderId="0" xfId="0" applyFont="1" applyFill="1"/>
    <xf numFmtId="0" fontId="37" fillId="0" borderId="0" xfId="0" applyFont="1" applyAlignment="1">
      <alignment horizontal="left"/>
    </xf>
    <xf numFmtId="0" fontId="42" fillId="0" borderId="0" xfId="0" applyFont="1" applyAlignment="1">
      <alignment horizontal="left"/>
    </xf>
    <xf numFmtId="0" fontId="43" fillId="0" borderId="0" xfId="0" applyFont="1" applyAlignment="1">
      <alignment horizontal="left"/>
    </xf>
    <xf numFmtId="0" fontId="38" fillId="0" borderId="0" xfId="0" applyFont="1" applyAlignment="1">
      <alignment horizontal="right"/>
    </xf>
    <xf numFmtId="0" fontId="38" fillId="0" borderId="0" xfId="0" applyFont="1" applyAlignment="1">
      <alignment horizontal="centerContinuous"/>
    </xf>
    <xf numFmtId="0" fontId="26" fillId="0" borderId="0" xfId="0" applyFont="1" applyAlignment="1">
      <alignment horizontal="right"/>
    </xf>
    <xf numFmtId="0" fontId="44" fillId="0" borderId="0" xfId="0" applyFont="1" applyAlignment="1">
      <alignment horizontal="left"/>
    </xf>
    <xf numFmtId="0" fontId="44" fillId="3" borderId="0" xfId="0" applyFont="1" applyFill="1" applyAlignment="1">
      <alignment horizontal="left"/>
    </xf>
    <xf numFmtId="0" fontId="38" fillId="4" borderId="4" xfId="0" applyFont="1" applyFill="1" applyBorder="1" applyAlignment="1">
      <alignment horizontal="left"/>
    </xf>
    <xf numFmtId="0" fontId="38" fillId="4" borderId="2" xfId="0" applyFont="1" applyFill="1" applyBorder="1" applyAlignment="1">
      <alignment horizontal="left" wrapText="1"/>
    </xf>
    <xf numFmtId="0" fontId="38" fillId="4" borderId="1" xfId="0" applyFont="1" applyFill="1" applyBorder="1" applyAlignment="1">
      <alignment horizontal="right" wrapText="1"/>
    </xf>
    <xf numFmtId="0" fontId="38" fillId="4" borderId="4" xfId="0" applyFont="1" applyFill="1" applyBorder="1" applyAlignment="1">
      <alignment horizontal="right" wrapText="1"/>
    </xf>
    <xf numFmtId="0" fontId="38" fillId="4" borderId="2" xfId="0" applyFont="1" applyFill="1" applyBorder="1" applyAlignment="1">
      <alignment horizontal="right" wrapText="1"/>
    </xf>
    <xf numFmtId="0" fontId="38" fillId="3" borderId="2" xfId="0" applyFont="1" applyFill="1" applyBorder="1" applyAlignment="1">
      <alignment horizontal="right" wrapText="1"/>
    </xf>
    <xf numFmtId="165" fontId="25" fillId="0" borderId="0" xfId="0" applyNumberFormat="1" applyFont="1" applyAlignment="1">
      <alignment shrinkToFit="1"/>
    </xf>
    <xf numFmtId="38" fontId="22" fillId="0" borderId="13" xfId="0" applyNumberFormat="1" applyFont="1" applyBorder="1" applyAlignment="1">
      <alignment horizontal="right"/>
    </xf>
    <xf numFmtId="38" fontId="22" fillId="0" borderId="0" xfId="0" applyNumberFormat="1" applyFont="1" applyAlignment="1">
      <alignment horizontal="right"/>
    </xf>
    <xf numFmtId="38" fontId="22" fillId="3" borderId="0" xfId="0" applyNumberFormat="1" applyFont="1" applyFill="1" applyAlignment="1">
      <alignment horizontal="right"/>
    </xf>
    <xf numFmtId="38" fontId="25" fillId="0" borderId="6" xfId="0" applyNumberFormat="1" applyFont="1" applyBorder="1"/>
    <xf numFmtId="38" fontId="45" fillId="2" borderId="0" xfId="0" applyNumberFormat="1" applyFont="1" applyFill="1" applyAlignment="1" applyProtection="1">
      <alignment horizontal="right"/>
      <protection locked="0"/>
    </xf>
    <xf numFmtId="38" fontId="22" fillId="2" borderId="0" xfId="0" applyNumberFormat="1" applyFont="1" applyFill="1" applyAlignment="1" applyProtection="1">
      <alignment horizontal="right"/>
      <protection locked="0"/>
    </xf>
    <xf numFmtId="0" fontId="25" fillId="2" borderId="0" xfId="0" applyFont="1" applyFill="1" applyProtection="1">
      <protection locked="0"/>
    </xf>
    <xf numFmtId="0" fontId="46" fillId="2" borderId="0" xfId="0" applyFont="1" applyFill="1" applyAlignment="1" applyProtection="1">
      <alignment shrinkToFit="1"/>
      <protection locked="0"/>
    </xf>
    <xf numFmtId="38" fontId="25" fillId="2" borderId="6" xfId="0" applyNumberFormat="1" applyFont="1" applyFill="1" applyBorder="1" applyAlignment="1" applyProtection="1">
      <alignment shrinkToFit="1"/>
      <protection locked="0"/>
    </xf>
    <xf numFmtId="37" fontId="24" fillId="0" borderId="16" xfId="0" applyNumberFormat="1" applyFont="1" applyBorder="1" applyAlignment="1">
      <alignment horizontal="left"/>
    </xf>
    <xf numFmtId="165" fontId="25" fillId="0" borderId="17" xfId="0" applyNumberFormat="1" applyFont="1" applyBorder="1"/>
    <xf numFmtId="38" fontId="24" fillId="0" borderId="18" xfId="0" applyNumberFormat="1" applyFont="1" applyBorder="1" applyAlignment="1">
      <alignment horizontal="right"/>
    </xf>
    <xf numFmtId="38" fontId="24" fillId="0" borderId="16" xfId="0" applyNumberFormat="1" applyFont="1" applyBorder="1" applyAlignment="1">
      <alignment horizontal="right"/>
    </xf>
    <xf numFmtId="38" fontId="24" fillId="3" borderId="16" xfId="0" applyNumberFormat="1" applyFont="1" applyFill="1" applyBorder="1" applyAlignment="1">
      <alignment horizontal="right"/>
    </xf>
    <xf numFmtId="165" fontId="25" fillId="0" borderId="0" xfId="0" applyNumberFormat="1" applyFont="1"/>
    <xf numFmtId="38" fontId="22" fillId="0" borderId="6" xfId="0" applyNumberFormat="1" applyFont="1" applyBorder="1" applyAlignment="1">
      <alignment horizontal="right"/>
    </xf>
    <xf numFmtId="37" fontId="24" fillId="0" borderId="0" xfId="0" applyNumberFormat="1" applyFont="1" applyAlignment="1">
      <alignment horizontal="left"/>
    </xf>
    <xf numFmtId="38" fontId="24" fillId="0" borderId="6" xfId="0" applyNumberFormat="1" applyFont="1" applyBorder="1" applyAlignment="1">
      <alignment horizontal="right"/>
    </xf>
    <xf numFmtId="38" fontId="24" fillId="0" borderId="0" xfId="0" applyNumberFormat="1" applyFont="1" applyAlignment="1">
      <alignment horizontal="right"/>
    </xf>
    <xf numFmtId="38" fontId="24" fillId="3" borderId="0" xfId="0" applyNumberFormat="1" applyFont="1" applyFill="1" applyAlignment="1">
      <alignment horizontal="right"/>
    </xf>
    <xf numFmtId="0" fontId="24" fillId="0" borderId="0" xfId="0" applyFont="1" applyAlignment="1">
      <alignment horizontal="left"/>
    </xf>
    <xf numFmtId="0" fontId="25" fillId="0" borderId="0" xfId="0" applyFont="1" applyAlignment="1">
      <alignment horizontal="left"/>
    </xf>
    <xf numFmtId="38" fontId="25" fillId="0" borderId="6" xfId="0" applyNumberFormat="1" applyFont="1" applyBorder="1" applyAlignment="1">
      <alignment horizontal="right"/>
    </xf>
    <xf numFmtId="38" fontId="25" fillId="0" borderId="0" xfId="0" applyNumberFormat="1" applyFont="1" applyAlignment="1">
      <alignment horizontal="right"/>
    </xf>
    <xf numFmtId="38" fontId="25" fillId="3" borderId="0" xfId="0" applyNumberFormat="1" applyFont="1" applyFill="1" applyAlignment="1">
      <alignment horizontal="right"/>
    </xf>
    <xf numFmtId="38" fontId="38" fillId="0" borderId="6" xfId="0" applyNumberFormat="1" applyFont="1" applyBorder="1" applyAlignment="1">
      <alignment horizontal="right"/>
    </xf>
    <xf numFmtId="38" fontId="38" fillId="0" borderId="0" xfId="0" applyNumberFormat="1" applyFont="1" applyAlignment="1">
      <alignment horizontal="right"/>
    </xf>
    <xf numFmtId="38" fontId="38" fillId="3" borderId="0" xfId="0" applyNumberFormat="1" applyFont="1" applyFill="1" applyAlignment="1">
      <alignment horizontal="right"/>
    </xf>
    <xf numFmtId="165" fontId="25" fillId="0" borderId="0" xfId="0" applyNumberFormat="1" applyFont="1" applyAlignment="1">
      <alignment horizontal="right"/>
    </xf>
    <xf numFmtId="37" fontId="24" fillId="0" borderId="4" xfId="0" applyNumberFormat="1" applyFont="1" applyBorder="1" applyAlignment="1">
      <alignment horizontal="left"/>
    </xf>
    <xf numFmtId="37" fontId="24" fillId="0" borderId="2" xfId="0" applyNumberFormat="1" applyFont="1" applyBorder="1" applyAlignment="1">
      <alignment horizontal="left"/>
    </xf>
    <xf numFmtId="165" fontId="25" fillId="0" borderId="2" xfId="0" applyNumberFormat="1" applyFont="1" applyBorder="1"/>
    <xf numFmtId="38" fontId="24" fillId="0" borderId="4" xfId="0" applyNumberFormat="1" applyFont="1" applyBorder="1" applyAlignment="1">
      <alignment horizontal="right"/>
    </xf>
    <xf numFmtId="38" fontId="24" fillId="0" borderId="2" xfId="0" applyNumberFormat="1" applyFont="1" applyBorder="1" applyAlignment="1">
      <alignment horizontal="right"/>
    </xf>
    <xf numFmtId="38" fontId="24" fillId="3" borderId="2" xfId="0" applyNumberFormat="1" applyFont="1" applyFill="1" applyBorder="1" applyAlignment="1">
      <alignment horizontal="right"/>
    </xf>
    <xf numFmtId="38" fontId="24" fillId="3" borderId="3" xfId="0" applyNumberFormat="1" applyFont="1" applyFill="1" applyBorder="1" applyAlignment="1">
      <alignment horizontal="right"/>
    </xf>
    <xf numFmtId="165" fontId="38" fillId="0" borderId="0" xfId="0" applyNumberFormat="1" applyFont="1" applyAlignment="1">
      <alignment horizontal="right"/>
    </xf>
    <xf numFmtId="0" fontId="38" fillId="4" borderId="4" xfId="0" applyFont="1" applyFill="1" applyBorder="1" applyAlignment="1">
      <alignment horizontal="left" wrapText="1"/>
    </xf>
    <xf numFmtId="37" fontId="22" fillId="0" borderId="0" xfId="0" applyNumberFormat="1" applyFont="1"/>
    <xf numFmtId="37" fontId="25" fillId="0" borderId="0" xfId="0" applyNumberFormat="1" applyFont="1"/>
    <xf numFmtId="0" fontId="38" fillId="0" borderId="0" xfId="0" applyFont="1" applyAlignment="1">
      <alignment horizontal="left"/>
    </xf>
    <xf numFmtId="38" fontId="38" fillId="0" borderId="4" xfId="0" applyNumberFormat="1" applyFont="1" applyBorder="1" applyAlignment="1">
      <alignment horizontal="right"/>
    </xf>
    <xf numFmtId="38" fontId="38" fillId="0" borderId="2" xfId="0" applyNumberFormat="1" applyFont="1" applyBorder="1" applyAlignment="1">
      <alignment horizontal="right"/>
    </xf>
    <xf numFmtId="38" fontId="38" fillId="0" borderId="3" xfId="0" applyNumberFormat="1" applyFont="1" applyBorder="1" applyAlignment="1">
      <alignment horizontal="right"/>
    </xf>
    <xf numFmtId="38" fontId="38" fillId="3" borderId="3" xfId="0" applyNumberFormat="1" applyFont="1" applyFill="1" applyBorder="1" applyAlignment="1">
      <alignment horizontal="right"/>
    </xf>
    <xf numFmtId="37" fontId="38" fillId="0" borderId="0" xfId="0" applyNumberFormat="1" applyFont="1"/>
    <xf numFmtId="37" fontId="38" fillId="0" borderId="0" xfId="0" applyNumberFormat="1" applyFont="1" applyAlignment="1">
      <alignment horizontal="left"/>
    </xf>
    <xf numFmtId="38" fontId="38" fillId="0" borderId="18" xfId="0" applyNumberFormat="1" applyFont="1" applyBorder="1" applyAlignment="1">
      <alignment horizontal="right"/>
    </xf>
    <xf numFmtId="38" fontId="38" fillId="0" borderId="16" xfId="0" applyNumberFormat="1" applyFont="1" applyBorder="1" applyAlignment="1">
      <alignment horizontal="right"/>
    </xf>
    <xf numFmtId="38" fontId="38" fillId="3" borderId="16" xfId="0" applyNumberFormat="1" applyFont="1" applyFill="1" applyBorder="1" applyAlignment="1">
      <alignment horizontal="right"/>
    </xf>
    <xf numFmtId="37" fontId="38" fillId="0" borderId="0" xfId="0" applyNumberFormat="1" applyFont="1" applyAlignment="1">
      <alignment horizontal="right"/>
    </xf>
    <xf numFmtId="37" fontId="25" fillId="0" borderId="13" xfId="0" applyNumberFormat="1" applyFont="1" applyBorder="1"/>
    <xf numFmtId="37" fontId="25" fillId="0" borderId="5" xfId="0" applyNumberFormat="1" applyFont="1" applyBorder="1"/>
    <xf numFmtId="37" fontId="25" fillId="0" borderId="8" xfId="0" applyNumberFormat="1" applyFont="1" applyBorder="1"/>
    <xf numFmtId="37" fontId="25" fillId="0" borderId="6" xfId="0" applyNumberFormat="1" applyFont="1" applyBorder="1"/>
    <xf numFmtId="37" fontId="25" fillId="0" borderId="15" xfId="0" applyNumberFormat="1" applyFont="1" applyBorder="1"/>
    <xf numFmtId="37" fontId="25" fillId="0" borderId="6" xfId="0" applyNumberFormat="1" applyFont="1" applyBorder="1" applyAlignment="1">
      <alignment vertical="center"/>
    </xf>
    <xf numFmtId="37" fontId="25" fillId="0" borderId="0" xfId="0" applyNumberFormat="1" applyFont="1" applyAlignment="1">
      <alignment vertical="center"/>
    </xf>
    <xf numFmtId="37" fontId="25" fillId="0" borderId="15" xfId="0" applyNumberFormat="1" applyFont="1" applyBorder="1" applyAlignment="1">
      <alignment vertical="center"/>
    </xf>
    <xf numFmtId="38" fontId="25" fillId="0" borderId="16" xfId="0" applyNumberFormat="1" applyFont="1" applyBorder="1" applyAlignment="1">
      <alignment horizontal="right" vertical="center"/>
    </xf>
    <xf numFmtId="38" fontId="25" fillId="3" borderId="16" xfId="0" applyNumberFormat="1" applyFont="1" applyFill="1" applyBorder="1" applyAlignment="1">
      <alignment horizontal="right" vertical="center"/>
    </xf>
    <xf numFmtId="0" fontId="22" fillId="0" borderId="0" xfId="0" applyFont="1" applyAlignment="1">
      <alignment vertical="center"/>
    </xf>
    <xf numFmtId="38" fontId="38" fillId="0" borderId="19" xfId="0" applyNumberFormat="1" applyFont="1" applyBorder="1" applyAlignment="1">
      <alignment horizontal="right"/>
    </xf>
    <xf numFmtId="38" fontId="38" fillId="3" borderId="19" xfId="0" applyNumberFormat="1" applyFont="1" applyFill="1" applyBorder="1" applyAlignment="1">
      <alignment horizontal="right"/>
    </xf>
    <xf numFmtId="39" fontId="38" fillId="0" borderId="15" xfId="0" applyNumberFormat="1" applyFont="1" applyBorder="1" applyAlignment="1">
      <alignment horizontal="left"/>
    </xf>
    <xf numFmtId="37" fontId="38" fillId="0" borderId="6" xfId="0" applyNumberFormat="1" applyFont="1" applyBorder="1" applyAlignment="1">
      <alignment horizontal="left"/>
    </xf>
    <xf numFmtId="37" fontId="38" fillId="0" borderId="15" xfId="0" applyNumberFormat="1" applyFont="1" applyBorder="1" applyAlignment="1">
      <alignment horizontal="left"/>
    </xf>
    <xf numFmtId="39" fontId="38" fillId="4" borderId="4" xfId="0" applyNumberFormat="1" applyFont="1" applyFill="1" applyBorder="1" applyAlignment="1">
      <alignment horizontal="left"/>
    </xf>
    <xf numFmtId="39" fontId="38" fillId="4" borderId="2" xfId="0" applyNumberFormat="1" applyFont="1" applyFill="1" applyBorder="1" applyAlignment="1">
      <alignment horizontal="left"/>
    </xf>
    <xf numFmtId="0" fontId="25" fillId="4" borderId="3" xfId="0" applyFont="1" applyFill="1" applyBorder="1"/>
    <xf numFmtId="166" fontId="38" fillId="4" borderId="0" xfId="0" applyNumberFormat="1" applyFont="1" applyFill="1" applyAlignment="1">
      <alignment horizontal="right"/>
    </xf>
    <xf numFmtId="40" fontId="38" fillId="4" borderId="0" xfId="0" applyNumberFormat="1" applyFont="1" applyFill="1" applyAlignment="1">
      <alignment horizontal="right"/>
    </xf>
    <xf numFmtId="40" fontId="38" fillId="3" borderId="0" xfId="0" applyNumberFormat="1" applyFont="1" applyFill="1" applyAlignment="1">
      <alignment horizontal="right"/>
    </xf>
    <xf numFmtId="0" fontId="22" fillId="0" borderId="15" xfId="0" applyFont="1" applyBorder="1"/>
    <xf numFmtId="38" fontId="22" fillId="0" borderId="0" xfId="0" applyNumberFormat="1" applyFont="1"/>
    <xf numFmtId="38" fontId="22" fillId="3" borderId="0" xfId="0" applyNumberFormat="1" applyFont="1" applyFill="1"/>
    <xf numFmtId="37" fontId="47" fillId="0" borderId="6" xfId="0" applyNumberFormat="1" applyFont="1" applyBorder="1"/>
    <xf numFmtId="9" fontId="48" fillId="0" borderId="0" xfId="0" applyNumberFormat="1" applyFont="1"/>
    <xf numFmtId="0" fontId="27" fillId="0" borderId="15" xfId="0" applyFont="1" applyBorder="1" applyAlignment="1">
      <alignment horizontal="centerContinuous"/>
    </xf>
    <xf numFmtId="38" fontId="27" fillId="0" borderId="0" xfId="0" applyNumberFormat="1" applyFont="1" applyAlignment="1">
      <alignment horizontal="centerContinuous"/>
    </xf>
    <xf numFmtId="38" fontId="27" fillId="0" borderId="0" xfId="0" applyNumberFormat="1" applyFont="1"/>
    <xf numFmtId="38" fontId="27" fillId="3" borderId="0" xfId="0" applyNumberFormat="1" applyFont="1" applyFill="1"/>
    <xf numFmtId="37" fontId="27" fillId="0" borderId="6" xfId="0" applyNumberFormat="1" applyFont="1" applyBorder="1"/>
    <xf numFmtId="0" fontId="27" fillId="0" borderId="15" xfId="0" applyFont="1" applyBorder="1"/>
    <xf numFmtId="38" fontId="45" fillId="2" borderId="0" xfId="0" applyNumberFormat="1" applyFont="1" applyFill="1" applyProtection="1">
      <protection locked="0"/>
    </xf>
    <xf numFmtId="38" fontId="48" fillId="0" borderId="0" xfId="0" applyNumberFormat="1" applyFont="1" applyAlignment="1">
      <alignment horizontal="center"/>
    </xf>
    <xf numFmtId="38" fontId="48" fillId="0" borderId="0" xfId="0" applyNumberFormat="1" applyFont="1"/>
    <xf numFmtId="38" fontId="49" fillId="0" borderId="0" xfId="0" applyNumberFormat="1" applyFont="1" applyAlignment="1">
      <alignment horizontal="center"/>
    </xf>
    <xf numFmtId="38" fontId="27" fillId="0" borderId="0" xfId="2" applyNumberFormat="1" applyFont="1" applyFill="1" applyBorder="1" applyProtection="1"/>
    <xf numFmtId="37" fontId="45" fillId="0" borderId="1" xfId="0" applyNumberFormat="1" applyFont="1" applyBorder="1"/>
    <xf numFmtId="0" fontId="27" fillId="0" borderId="1" xfId="0" applyFont="1" applyBorder="1"/>
    <xf numFmtId="38" fontId="27" fillId="0" borderId="0" xfId="5" applyNumberFormat="1" applyFont="1" applyFill="1" applyBorder="1" applyProtection="1"/>
    <xf numFmtId="38" fontId="27" fillId="3" borderId="0" xfId="5" applyNumberFormat="1" applyFont="1" applyFill="1" applyBorder="1" applyProtection="1"/>
    <xf numFmtId="165" fontId="35" fillId="2" borderId="1" xfId="0" applyNumberFormat="1" applyFont="1" applyFill="1" applyBorder="1" applyAlignment="1" applyProtection="1">
      <alignment shrinkToFit="1"/>
      <protection locked="0"/>
    </xf>
    <xf numFmtId="167" fontId="27" fillId="0" borderId="0" xfId="1" applyNumberFormat="1" applyFont="1" applyFill="1" applyBorder="1" applyProtection="1"/>
    <xf numFmtId="167" fontId="27" fillId="3" borderId="0" xfId="1" applyNumberFormat="1" applyFont="1" applyFill="1" applyBorder="1" applyProtection="1"/>
    <xf numFmtId="37" fontId="45" fillId="0" borderId="6" xfId="0" applyNumberFormat="1" applyFont="1" applyBorder="1"/>
    <xf numFmtId="37" fontId="25" fillId="0" borderId="4" xfId="0" applyNumberFormat="1" applyFont="1" applyBorder="1"/>
    <xf numFmtId="9" fontId="38" fillId="0" borderId="2" xfId="0" applyNumberFormat="1" applyFont="1" applyBorder="1"/>
    <xf numFmtId="165" fontId="25" fillId="0" borderId="3" xfId="0" applyNumberFormat="1" applyFont="1" applyBorder="1" applyAlignment="1">
      <alignment shrinkToFit="1"/>
    </xf>
    <xf numFmtId="38" fontId="25" fillId="0" borderId="1" xfId="0" applyNumberFormat="1" applyFont="1" applyBorder="1" applyAlignment="1">
      <alignment horizontal="right"/>
    </xf>
    <xf numFmtId="0" fontId="25" fillId="0" borderId="4" xfId="0" applyFont="1" applyBorder="1"/>
    <xf numFmtId="0" fontId="25" fillId="0" borderId="0" xfId="0" applyFont="1" applyAlignment="1">
      <alignment horizontal="right"/>
    </xf>
    <xf numFmtId="0" fontId="25" fillId="3" borderId="0" xfId="0" applyFont="1" applyFill="1"/>
    <xf numFmtId="0" fontId="22" fillId="3" borderId="0" xfId="0" applyFont="1" applyFill="1"/>
    <xf numFmtId="0" fontId="25" fillId="0" borderId="0" xfId="0" applyFont="1" applyAlignment="1">
      <alignment horizontal="center"/>
    </xf>
    <xf numFmtId="167" fontId="25" fillId="0" borderId="0" xfId="1" applyNumberFormat="1" applyFont="1" applyBorder="1" applyProtection="1"/>
    <xf numFmtId="167" fontId="25" fillId="3" borderId="0" xfId="1" applyNumberFormat="1" applyFont="1" applyFill="1" applyBorder="1" applyProtection="1"/>
    <xf numFmtId="167" fontId="45" fillId="7" borderId="0" xfId="1" applyNumberFormat="1" applyFont="1" applyFill="1" applyBorder="1" applyProtection="1"/>
    <xf numFmtId="0" fontId="45" fillId="7" borderId="0" xfId="0" applyFont="1" applyFill="1"/>
    <xf numFmtId="167" fontId="25" fillId="0" borderId="0" xfId="1" applyNumberFormat="1" applyFont="1" applyAlignment="1" applyProtection="1">
      <alignment horizontal="center"/>
    </xf>
    <xf numFmtId="167" fontId="25" fillId="0" borderId="0" xfId="1" applyNumberFormat="1" applyFont="1" applyProtection="1"/>
    <xf numFmtId="167" fontId="25" fillId="3" borderId="0" xfId="1" applyNumberFormat="1" applyFont="1" applyFill="1" applyProtection="1"/>
    <xf numFmtId="167" fontId="50" fillId="3" borderId="0" xfId="1" applyNumberFormat="1" applyFont="1" applyFill="1" applyBorder="1" applyProtection="1"/>
    <xf numFmtId="0" fontId="50" fillId="3" borderId="0" xfId="0" applyFont="1" applyFill="1"/>
    <xf numFmtId="0" fontId="22" fillId="0" borderId="11" xfId="0" applyFont="1" applyBorder="1"/>
    <xf numFmtId="0" fontId="28" fillId="2" borderId="1" xfId="0" applyFont="1" applyFill="1" applyBorder="1" applyProtection="1">
      <protection locked="0"/>
    </xf>
    <xf numFmtId="3" fontId="51" fillId="0" borderId="4" xfId="0" applyNumberFormat="1" applyFont="1" applyBorder="1"/>
    <xf numFmtId="0" fontId="25" fillId="0" borderId="2" xfId="0" applyFont="1" applyBorder="1"/>
    <xf numFmtId="0" fontId="25" fillId="0" borderId="3" xfId="0" applyFont="1" applyBorder="1"/>
    <xf numFmtId="0" fontId="38" fillId="4" borderId="13" xfId="0" applyFont="1" applyFill="1" applyBorder="1"/>
    <xf numFmtId="0" fontId="38" fillId="4" borderId="5" xfId="0" applyFont="1" applyFill="1" applyBorder="1"/>
    <xf numFmtId="0" fontId="38" fillId="4" borderId="2" xfId="0" applyFont="1" applyFill="1" applyBorder="1"/>
    <xf numFmtId="0" fontId="38" fillId="4" borderId="3" xfId="0" applyFont="1" applyFill="1" applyBorder="1"/>
    <xf numFmtId="0" fontId="25" fillId="3" borderId="4" xfId="0" applyFont="1" applyFill="1" applyBorder="1"/>
    <xf numFmtId="0" fontId="25" fillId="3" borderId="2" xfId="0" applyFont="1" applyFill="1" applyBorder="1"/>
    <xf numFmtId="0" fontId="25" fillId="3" borderId="3" xfId="0" applyFont="1" applyFill="1" applyBorder="1"/>
    <xf numFmtId="0" fontId="25" fillId="2" borderId="2" xfId="0" applyFont="1" applyFill="1" applyBorder="1" applyProtection="1">
      <protection locked="0"/>
    </xf>
    <xf numFmtId="0" fontId="25" fillId="2" borderId="3" xfId="0" applyFont="1" applyFill="1" applyBorder="1" applyProtection="1">
      <protection locked="0"/>
    </xf>
    <xf numFmtId="0" fontId="25" fillId="0" borderId="6" xfId="0" applyFont="1" applyBorder="1"/>
    <xf numFmtId="0" fontId="25" fillId="0" borderId="15" xfId="0" applyFont="1" applyBorder="1"/>
    <xf numFmtId="0" fontId="38" fillId="4" borderId="4" xfId="0" applyFont="1" applyFill="1" applyBorder="1"/>
    <xf numFmtId="0" fontId="23" fillId="2" borderId="10" xfId="0" applyFont="1" applyFill="1" applyBorder="1" applyProtection="1">
      <protection locked="0"/>
    </xf>
    <xf numFmtId="0" fontId="26" fillId="0" borderId="0" xfId="0" applyFont="1" applyAlignment="1">
      <alignment vertical="top" wrapText="1"/>
    </xf>
    <xf numFmtId="0" fontId="25" fillId="0" borderId="4" xfId="0" applyFont="1" applyBorder="1" applyAlignment="1">
      <alignment horizontal="left"/>
    </xf>
    <xf numFmtId="0" fontId="25" fillId="0" borderId="2" xfId="0" applyFont="1" applyBorder="1" applyAlignment="1">
      <alignment horizontal="left"/>
    </xf>
    <xf numFmtId="0" fontId="25" fillId="0" borderId="3" xfId="0" applyFont="1" applyBorder="1" applyAlignment="1">
      <alignment horizontal="left"/>
    </xf>
    <xf numFmtId="0" fontId="25" fillId="0" borderId="20" xfId="0" applyFont="1" applyBorder="1"/>
    <xf numFmtId="0" fontId="25" fillId="0" borderId="21" xfId="0" applyFont="1" applyBorder="1"/>
    <xf numFmtId="0" fontId="52" fillId="0" borderId="0" xfId="0" applyFont="1" applyAlignment="1">
      <alignment horizontal="left" vertical="top"/>
    </xf>
    <xf numFmtId="0" fontId="25" fillId="0" borderId="1" xfId="0" applyFont="1" applyBorder="1" applyAlignment="1">
      <alignment horizontal="left" vertical="top"/>
    </xf>
    <xf numFmtId="0" fontId="24" fillId="0" borderId="10" xfId="0" applyFont="1" applyBorder="1" applyAlignment="1">
      <alignment horizontal="left" vertical="top"/>
    </xf>
    <xf numFmtId="9" fontId="22" fillId="0" borderId="0" xfId="5" applyFont="1" applyAlignment="1" applyProtection="1">
      <alignment horizontal="left" vertical="top"/>
    </xf>
    <xf numFmtId="0" fontId="22" fillId="0" borderId="0" xfId="0" applyFont="1" applyProtection="1">
      <protection locked="0"/>
    </xf>
    <xf numFmtId="6" fontId="23" fillId="2" borderId="9" xfId="0" applyNumberFormat="1" applyFont="1" applyFill="1" applyBorder="1" applyAlignment="1" applyProtection="1">
      <alignment vertical="top"/>
      <protection locked="0"/>
    </xf>
    <xf numFmtId="0" fontId="29" fillId="4" borderId="1" xfId="4" applyFont="1" applyFill="1" applyBorder="1" applyAlignment="1">
      <alignment horizontal="left" vertical="top"/>
    </xf>
    <xf numFmtId="6" fontId="55" fillId="2" borderId="9" xfId="0" applyNumberFormat="1" applyFont="1" applyFill="1" applyBorder="1" applyAlignment="1" applyProtection="1">
      <alignment vertical="top"/>
      <protection locked="0"/>
    </xf>
    <xf numFmtId="0" fontId="23" fillId="2" borderId="1" xfId="0" applyFont="1" applyFill="1" applyBorder="1" applyAlignment="1" applyProtection="1">
      <alignment vertical="top"/>
      <protection locked="0"/>
    </xf>
    <xf numFmtId="0" fontId="22" fillId="2" borderId="1" xfId="0" applyFont="1" applyFill="1" applyBorder="1" applyAlignment="1" applyProtection="1">
      <alignment vertical="top" wrapText="1"/>
      <protection locked="0"/>
    </xf>
    <xf numFmtId="164" fontId="37" fillId="0" borderId="14" xfId="0" applyNumberFormat="1" applyFont="1" applyBorder="1" applyAlignment="1">
      <alignment horizontal="left" vertical="top"/>
    </xf>
    <xf numFmtId="164" fontId="22" fillId="10" borderId="0" xfId="0" applyNumberFormat="1" applyFont="1" applyFill="1" applyAlignment="1">
      <alignment horizontal="left" vertical="top"/>
    </xf>
    <xf numFmtId="37" fontId="25" fillId="2" borderId="6" xfId="0" applyNumberFormat="1" applyFont="1" applyFill="1" applyBorder="1" applyProtection="1">
      <protection locked="0"/>
    </xf>
    <xf numFmtId="9" fontId="38" fillId="2" borderId="0" xfId="0" applyNumberFormat="1" applyFont="1" applyFill="1" applyProtection="1">
      <protection locked="0"/>
    </xf>
    <xf numFmtId="165" fontId="25" fillId="0" borderId="2" xfId="0" applyNumberFormat="1" applyFont="1" applyBorder="1" applyAlignment="1">
      <alignment shrinkToFit="1"/>
    </xf>
    <xf numFmtId="38" fontId="25" fillId="0" borderId="1" xfId="2" applyNumberFormat="1" applyFont="1" applyFill="1" applyBorder="1" applyProtection="1"/>
    <xf numFmtId="37" fontId="27" fillId="10" borderId="4" xfId="0" applyNumberFormat="1" applyFont="1" applyFill="1" applyBorder="1"/>
    <xf numFmtId="9" fontId="48" fillId="10" borderId="2" xfId="0" applyNumberFormat="1" applyFont="1" applyFill="1" applyBorder="1"/>
    <xf numFmtId="0" fontId="27" fillId="10" borderId="3" xfId="0" applyFont="1" applyFill="1" applyBorder="1"/>
    <xf numFmtId="165" fontId="25" fillId="2" borderId="1" xfId="0" applyNumberFormat="1" applyFont="1" applyFill="1" applyBorder="1" applyAlignment="1" applyProtection="1">
      <alignment shrinkToFit="1"/>
      <protection locked="0"/>
    </xf>
    <xf numFmtId="0" fontId="22" fillId="0" borderId="0" xfId="0" applyFont="1" applyAlignment="1">
      <alignment horizontal="left" vertical="top" wrapText="1"/>
    </xf>
    <xf numFmtId="0" fontId="25" fillId="3" borderId="1" xfId="0" applyFont="1" applyFill="1" applyBorder="1" applyAlignment="1">
      <alignment horizontal="left" vertical="top"/>
    </xf>
    <xf numFmtId="6" fontId="25" fillId="0" borderId="1" xfId="0" applyNumberFormat="1" applyFont="1" applyBorder="1" applyAlignment="1">
      <alignment horizontal="left" vertical="top"/>
    </xf>
    <xf numFmtId="0" fontId="22" fillId="0" borderId="4" xfId="0" applyFont="1" applyBorder="1" applyAlignment="1">
      <alignment horizontal="left" vertical="top"/>
    </xf>
    <xf numFmtId="0" fontId="22" fillId="0" borderId="2" xfId="0" applyFont="1" applyBorder="1" applyAlignment="1">
      <alignment horizontal="left" vertical="top"/>
    </xf>
    <xf numFmtId="0" fontId="22" fillId="0" borderId="3" xfId="0" applyFont="1" applyBorder="1" applyAlignment="1">
      <alignment horizontal="left" vertical="top"/>
    </xf>
    <xf numFmtId="0" fontId="25" fillId="2" borderId="4" xfId="0" applyFont="1" applyFill="1" applyBorder="1" applyAlignment="1" applyProtection="1">
      <alignment horizontal="left" vertical="top" wrapText="1"/>
      <protection locked="0"/>
    </xf>
    <xf numFmtId="0" fontId="25" fillId="2" borderId="2" xfId="0" applyFont="1" applyFill="1" applyBorder="1" applyAlignment="1" applyProtection="1">
      <alignment horizontal="left" vertical="top" wrapText="1"/>
      <protection locked="0"/>
    </xf>
    <xf numFmtId="0" fontId="28" fillId="2" borderId="3" xfId="0" applyFont="1" applyFill="1" applyBorder="1" applyAlignment="1" applyProtection="1">
      <alignment wrapText="1"/>
      <protection locked="0"/>
    </xf>
    <xf numFmtId="0" fontId="22" fillId="2" borderId="4" xfId="0" applyFont="1" applyFill="1" applyBorder="1" applyAlignment="1" applyProtection="1">
      <alignment horizontal="left" vertical="top"/>
      <protection locked="0"/>
    </xf>
    <xf numFmtId="0" fontId="26" fillId="0" borderId="2" xfId="0" applyFont="1" applyBorder="1" applyAlignment="1">
      <alignment horizontal="left" vertical="top"/>
    </xf>
    <xf numFmtId="44" fontId="22" fillId="2" borderId="3" xfId="2" applyFont="1" applyFill="1" applyBorder="1" applyAlignment="1" applyProtection="1">
      <alignment horizontal="left" vertical="top"/>
      <protection locked="0"/>
    </xf>
    <xf numFmtId="0" fontId="25" fillId="2" borderId="4" xfId="0" applyFont="1" applyFill="1" applyBorder="1" applyAlignment="1" applyProtection="1">
      <alignment horizontal="left" vertical="top"/>
      <protection locked="0"/>
    </xf>
    <xf numFmtId="0" fontId="22" fillId="2" borderId="3" xfId="0" applyFont="1" applyFill="1" applyBorder="1" applyAlignment="1" applyProtection="1">
      <alignment horizontal="left" vertical="top"/>
      <protection locked="0"/>
    </xf>
    <xf numFmtId="0" fontId="25" fillId="0" borderId="4" xfId="0" applyFont="1" applyBorder="1" applyAlignment="1">
      <alignment horizontal="left" vertical="top" wrapText="1"/>
    </xf>
    <xf numFmtId="0" fontId="28" fillId="0" borderId="2" xfId="0" applyFont="1" applyBorder="1" applyAlignment="1">
      <alignment wrapText="1"/>
    </xf>
    <xf numFmtId="0" fontId="28" fillId="0" borderId="3" xfId="0" applyFont="1" applyBorder="1" applyAlignment="1">
      <alignment wrapText="1"/>
    </xf>
    <xf numFmtId="0" fontId="22" fillId="0" borderId="13" xfId="0" applyFont="1" applyBorder="1" applyAlignment="1">
      <alignment horizontal="left" vertical="top" wrapText="1"/>
    </xf>
    <xf numFmtId="0" fontId="22" fillId="0" borderId="8" xfId="0" applyFont="1" applyBorder="1" applyAlignment="1">
      <alignment horizontal="left" vertical="top" wrapText="1"/>
    </xf>
    <xf numFmtId="0" fontId="25" fillId="0" borderId="0" xfId="0" applyFont="1" applyAlignment="1">
      <alignment horizontal="left" vertical="top" wrapText="1"/>
    </xf>
    <xf numFmtId="0" fontId="23" fillId="2" borderId="22" xfId="0" applyFont="1" applyFill="1" applyBorder="1" applyAlignment="1" applyProtection="1">
      <alignment horizontal="left" vertical="center"/>
      <protection locked="0"/>
    </xf>
    <xf numFmtId="0" fontId="23" fillId="2" borderId="3" xfId="0" applyFont="1" applyFill="1" applyBorder="1" applyAlignment="1" applyProtection="1">
      <alignment horizontal="left" vertical="center"/>
      <protection locked="0"/>
    </xf>
    <xf numFmtId="9" fontId="25" fillId="0" borderId="0" xfId="0" applyNumberFormat="1" applyFont="1" applyAlignment="1">
      <alignment horizontal="left"/>
    </xf>
    <xf numFmtId="0" fontId="22" fillId="0" borderId="1" xfId="0" applyFont="1" applyBorder="1" applyAlignment="1">
      <alignment horizontal="left" vertical="top" wrapText="1"/>
    </xf>
    <xf numFmtId="0" fontId="28" fillId="0" borderId="0" xfId="0" applyFont="1" applyAlignment="1">
      <alignment horizontal="left" vertical="top" wrapText="1"/>
    </xf>
    <xf numFmtId="0" fontId="28" fillId="0" borderId="0" xfId="0" applyFont="1" applyAlignment="1">
      <alignment wrapText="1"/>
    </xf>
    <xf numFmtId="0" fontId="26" fillId="0" borderId="0" xfId="0" applyFont="1" applyProtection="1">
      <protection locked="0"/>
    </xf>
    <xf numFmtId="0" fontId="0" fillId="0" borderId="0" xfId="0" applyProtection="1">
      <protection locked="0"/>
    </xf>
    <xf numFmtId="0" fontId="56" fillId="0" borderId="0" xfId="0" applyFont="1" applyProtection="1">
      <protection locked="0"/>
    </xf>
    <xf numFmtId="0" fontId="26" fillId="0" borderId="0" xfId="0" applyFont="1" applyAlignment="1" applyProtection="1">
      <alignment vertical="top" wrapText="1"/>
      <protection locked="0"/>
    </xf>
    <xf numFmtId="0" fontId="56" fillId="0" borderId="0" xfId="0" applyFont="1"/>
    <xf numFmtId="0" fontId="23" fillId="0" borderId="0" xfId="0" applyFont="1" applyProtection="1">
      <protection locked="0"/>
    </xf>
    <xf numFmtId="0" fontId="25" fillId="0" borderId="0" xfId="0" applyFont="1" applyProtection="1">
      <protection locked="0"/>
    </xf>
    <xf numFmtId="0" fontId="28" fillId="0" borderId="0" xfId="0" applyFont="1" applyProtection="1">
      <protection locked="0"/>
    </xf>
    <xf numFmtId="0" fontId="22" fillId="11" borderId="1" xfId="0" applyFont="1" applyFill="1" applyBorder="1" applyAlignment="1" applyProtection="1">
      <alignment horizontal="left" vertical="top"/>
      <protection locked="0"/>
    </xf>
    <xf numFmtId="0" fontId="25" fillId="11" borderId="1" xfId="0" applyFont="1" applyFill="1" applyBorder="1" applyAlignment="1" applyProtection="1">
      <alignment vertical="top"/>
      <protection locked="0"/>
    </xf>
    <xf numFmtId="0" fontId="56" fillId="11" borderId="4" xfId="0" applyFont="1" applyFill="1" applyBorder="1" applyAlignment="1" applyProtection="1">
      <alignment horizontal="left" vertical="top" wrapText="1"/>
      <protection locked="0"/>
    </xf>
    <xf numFmtId="0" fontId="56" fillId="11" borderId="2" xfId="0" applyFont="1" applyFill="1" applyBorder="1" applyAlignment="1" applyProtection="1">
      <alignment horizontal="left" vertical="top" wrapText="1"/>
      <protection locked="0"/>
    </xf>
    <xf numFmtId="0" fontId="56" fillId="11" borderId="3" xfId="0" applyFont="1" applyFill="1" applyBorder="1" applyAlignment="1" applyProtection="1">
      <alignment horizontal="left" vertical="top" wrapText="1"/>
      <protection locked="0"/>
    </xf>
    <xf numFmtId="0" fontId="22" fillId="0" borderId="0" xfId="0" applyFont="1" applyAlignment="1" applyProtection="1">
      <alignment horizontal="left" vertical="top"/>
      <protection locked="0"/>
    </xf>
    <xf numFmtId="0" fontId="32" fillId="0" borderId="0" xfId="0" applyFont="1" applyAlignment="1" applyProtection="1">
      <alignment horizontal="left" vertical="top"/>
      <protection locked="0"/>
    </xf>
    <xf numFmtId="9" fontId="22" fillId="11" borderId="1" xfId="0" applyNumberFormat="1" applyFont="1" applyFill="1" applyBorder="1" applyAlignment="1" applyProtection="1">
      <alignment horizontal="left" vertical="top"/>
      <protection locked="0"/>
    </xf>
    <xf numFmtId="0" fontId="2" fillId="0" borderId="0" xfId="0" applyFont="1" applyAlignment="1" applyProtection="1">
      <alignment horizontal="left" vertical="top"/>
      <protection locked="0"/>
    </xf>
    <xf numFmtId="0" fontId="9" fillId="0" borderId="0" xfId="0" applyFont="1" applyAlignment="1" applyProtection="1">
      <alignment horizontal="left" vertical="top"/>
      <protection locked="0"/>
    </xf>
    <xf numFmtId="0" fontId="29" fillId="4" borderId="24" xfId="0" applyFont="1" applyFill="1" applyBorder="1" applyAlignment="1" applyProtection="1">
      <alignment horizontal="center" vertical="center"/>
      <protection locked="0"/>
    </xf>
    <xf numFmtId="6" fontId="28" fillId="0" borderId="1" xfId="0" applyNumberFormat="1" applyFont="1" applyBorder="1" applyAlignment="1" applyProtection="1">
      <alignment vertical="center" shrinkToFit="1"/>
      <protection locked="0"/>
    </xf>
    <xf numFmtId="6" fontId="29" fillId="0" borderId="1" xfId="0" applyNumberFormat="1" applyFont="1" applyBorder="1" applyAlignment="1" applyProtection="1">
      <alignment vertical="center" shrinkToFit="1"/>
      <protection locked="0"/>
    </xf>
    <xf numFmtId="6" fontId="28" fillId="0" borderId="3" xfId="0" applyNumberFormat="1" applyFont="1" applyBorder="1" applyAlignment="1" applyProtection="1">
      <alignment vertical="center" shrinkToFit="1"/>
      <protection locked="0"/>
    </xf>
    <xf numFmtId="6" fontId="28" fillId="0" borderId="2" xfId="0" applyNumberFormat="1" applyFont="1" applyBorder="1" applyAlignment="1" applyProtection="1">
      <alignment vertical="center" shrinkToFit="1"/>
      <protection locked="0"/>
    </xf>
    <xf numFmtId="6" fontId="29" fillId="0" borderId="2" xfId="0" applyNumberFormat="1" applyFont="1" applyBorder="1" applyAlignment="1" applyProtection="1">
      <alignment vertical="center" shrinkToFit="1"/>
      <protection locked="0"/>
    </xf>
    <xf numFmtId="10" fontId="14" fillId="0" borderId="0" xfId="5" applyNumberFormat="1" applyFont="1" applyAlignment="1" applyProtection="1">
      <alignment horizontal="left" vertical="top"/>
    </xf>
    <xf numFmtId="10" fontId="9" fillId="0" borderId="0" xfId="5" applyNumberFormat="1" applyFont="1" applyAlignment="1" applyProtection="1">
      <alignment horizontal="left" vertical="top"/>
    </xf>
    <xf numFmtId="9" fontId="14" fillId="0" borderId="0" xfId="5" applyFont="1" applyAlignment="1" applyProtection="1">
      <alignment horizontal="left" vertical="top"/>
    </xf>
    <xf numFmtId="0" fontId="29" fillId="4" borderId="1" xfId="4" applyFont="1" applyFill="1" applyBorder="1" applyAlignment="1" applyProtection="1">
      <alignment horizontal="left" vertical="top"/>
      <protection locked="0"/>
    </xf>
    <xf numFmtId="6" fontId="25" fillId="2" borderId="1" xfId="0" applyNumberFormat="1" applyFont="1" applyFill="1" applyBorder="1" applyAlignment="1">
      <alignment horizontal="left" vertical="top"/>
    </xf>
    <xf numFmtId="0" fontId="22" fillId="0" borderId="7" xfId="0" applyFont="1" applyBorder="1" applyAlignment="1">
      <alignment horizontal="left" vertical="top" wrapText="1"/>
    </xf>
    <xf numFmtId="0" fontId="22" fillId="0" borderId="26" xfId="0" applyFont="1" applyBorder="1" applyAlignment="1">
      <alignment horizontal="left" vertical="top"/>
    </xf>
    <xf numFmtId="0" fontId="22" fillId="2" borderId="26" xfId="0" applyFont="1" applyFill="1" applyBorder="1" applyAlignment="1">
      <alignment horizontal="left" vertical="top"/>
    </xf>
    <xf numFmtId="6" fontId="22" fillId="2" borderId="26" xfId="0" applyNumberFormat="1" applyFont="1" applyFill="1" applyBorder="1" applyAlignment="1">
      <alignment horizontal="left" vertical="top"/>
    </xf>
    <xf numFmtId="6" fontId="22" fillId="0" borderId="26" xfId="0" applyNumberFormat="1" applyFont="1" applyBorder="1" applyAlignment="1">
      <alignment horizontal="left" vertical="top"/>
    </xf>
    <xf numFmtId="6" fontId="22" fillId="0" borderId="27" xfId="0" applyNumberFormat="1" applyFont="1" applyBorder="1" applyAlignment="1">
      <alignment horizontal="left" vertical="top"/>
    </xf>
    <xf numFmtId="0" fontId="22" fillId="2" borderId="1" xfId="0" applyFont="1" applyFill="1" applyBorder="1" applyAlignment="1">
      <alignment horizontal="left" vertical="top"/>
    </xf>
    <xf numFmtId="6" fontId="22" fillId="2" borderId="1" xfId="0" applyNumberFormat="1" applyFont="1" applyFill="1" applyBorder="1" applyAlignment="1">
      <alignment horizontal="left" vertical="top"/>
    </xf>
    <xf numFmtId="0" fontId="22" fillId="0" borderId="28" xfId="0" applyFont="1" applyBorder="1" applyAlignment="1">
      <alignment horizontal="left" vertical="top"/>
    </xf>
    <xf numFmtId="0" fontId="22" fillId="2" borderId="28" xfId="0" applyFont="1" applyFill="1" applyBorder="1" applyAlignment="1">
      <alignment horizontal="left" vertical="top"/>
    </xf>
    <xf numFmtId="6" fontId="22" fillId="0" borderId="28" xfId="0" applyNumberFormat="1" applyFont="1" applyBorder="1" applyAlignment="1">
      <alignment horizontal="left" vertical="top"/>
    </xf>
    <xf numFmtId="6" fontId="22" fillId="0" borderId="29" xfId="0" applyNumberFormat="1" applyFont="1" applyBorder="1" applyAlignment="1">
      <alignment horizontal="left" vertical="top"/>
    </xf>
    <xf numFmtId="0" fontId="39" fillId="0" borderId="9" xfId="0" applyFont="1" applyBorder="1" applyAlignment="1">
      <alignment horizontal="left" vertical="top"/>
    </xf>
    <xf numFmtId="0" fontId="22" fillId="0" borderId="9" xfId="0" applyFont="1" applyBorder="1" applyAlignment="1">
      <alignment horizontal="left" vertical="top"/>
    </xf>
    <xf numFmtId="6" fontId="22" fillId="0" borderId="9" xfId="0" applyNumberFormat="1" applyFont="1" applyBorder="1" applyAlignment="1">
      <alignment horizontal="left" vertical="top"/>
    </xf>
    <xf numFmtId="6" fontId="24" fillId="0" borderId="9" xfId="0" applyNumberFormat="1" applyFont="1" applyBorder="1" applyAlignment="1">
      <alignment horizontal="left" vertical="top"/>
    </xf>
    <xf numFmtId="0" fontId="39" fillId="0" borderId="30" xfId="0" applyFont="1" applyBorder="1" applyAlignment="1">
      <alignment horizontal="left" vertical="top"/>
    </xf>
    <xf numFmtId="0" fontId="22" fillId="0" borderId="30" xfId="0" applyFont="1" applyBorder="1" applyAlignment="1">
      <alignment horizontal="left" vertical="top"/>
    </xf>
    <xf numFmtId="6" fontId="22" fillId="0" borderId="30" xfId="0" applyNumberFormat="1" applyFont="1" applyBorder="1" applyAlignment="1">
      <alignment horizontal="left" vertical="top"/>
    </xf>
    <xf numFmtId="6" fontId="22" fillId="0" borderId="31" xfId="0" applyNumberFormat="1" applyFont="1" applyBorder="1" applyAlignment="1">
      <alignment horizontal="left" vertical="top"/>
    </xf>
    <xf numFmtId="0" fontId="39" fillId="0" borderId="0" xfId="0" applyFont="1" applyAlignment="1">
      <alignment horizontal="right" vertical="center"/>
    </xf>
    <xf numFmtId="6" fontId="22" fillId="0" borderId="15" xfId="0" applyNumberFormat="1" applyFont="1" applyBorder="1" applyAlignment="1">
      <alignment horizontal="left" vertical="top"/>
    </xf>
    <xf numFmtId="0" fontId="22" fillId="2" borderId="10" xfId="0" applyFont="1" applyFill="1" applyBorder="1" applyAlignment="1">
      <alignment horizontal="left" vertical="top"/>
    </xf>
    <xf numFmtId="6" fontId="22" fillId="2" borderId="10" xfId="0" applyNumberFormat="1" applyFont="1" applyFill="1" applyBorder="1" applyAlignment="1">
      <alignment horizontal="left" vertical="top"/>
    </xf>
    <xf numFmtId="6" fontId="22" fillId="0" borderId="10" xfId="0" applyNumberFormat="1" applyFont="1" applyBorder="1" applyAlignment="1">
      <alignment horizontal="left" vertical="top"/>
    </xf>
    <xf numFmtId="0" fontId="22" fillId="2" borderId="3" xfId="0" applyFont="1" applyFill="1" applyBorder="1" applyAlignment="1">
      <alignment horizontal="left" vertical="top"/>
    </xf>
    <xf numFmtId="0" fontId="39" fillId="0" borderId="0" xfId="0" applyFont="1" applyAlignment="1">
      <alignment horizontal="center" vertical="center"/>
    </xf>
    <xf numFmtId="6" fontId="24" fillId="0" borderId="0" xfId="0" applyNumberFormat="1" applyFont="1" applyAlignment="1">
      <alignment horizontal="left" vertical="top"/>
    </xf>
    <xf numFmtId="164" fontId="25" fillId="0" borderId="1" xfId="0" applyNumberFormat="1" applyFont="1" applyBorder="1" applyAlignment="1" applyProtection="1">
      <alignment horizontal="left" vertical="top"/>
      <protection locked="0"/>
    </xf>
    <xf numFmtId="164" fontId="37" fillId="0" borderId="1" xfId="0" applyNumberFormat="1" applyFont="1" applyBorder="1" applyAlignment="1" applyProtection="1">
      <alignment horizontal="left" vertical="top"/>
      <protection locked="0"/>
    </xf>
    <xf numFmtId="0" fontId="22" fillId="4" borderId="4" xfId="0" applyFont="1" applyFill="1" applyBorder="1" applyAlignment="1" applyProtection="1">
      <alignment horizontal="left" vertical="top"/>
      <protection locked="0"/>
    </xf>
    <xf numFmtId="0" fontId="22" fillId="4" borderId="2" xfId="0" applyFont="1" applyFill="1" applyBorder="1" applyAlignment="1" applyProtection="1">
      <alignment horizontal="left" vertical="top"/>
      <protection locked="0"/>
    </xf>
    <xf numFmtId="0" fontId="25" fillId="4" borderId="3" xfId="0" applyFont="1" applyFill="1" applyBorder="1" applyAlignment="1" applyProtection="1">
      <alignment horizontal="left" vertical="top"/>
      <protection locked="0"/>
    </xf>
    <xf numFmtId="0" fontId="3" fillId="0" borderId="0" xfId="0" applyFont="1" applyAlignment="1" applyProtection="1">
      <alignment horizontal="left" vertical="top"/>
      <protection locked="0"/>
    </xf>
    <xf numFmtId="44" fontId="2" fillId="0" borderId="0" xfId="2" applyFont="1" applyAlignment="1" applyProtection="1">
      <alignment horizontal="left" vertical="top"/>
      <protection locked="0"/>
    </xf>
    <xf numFmtId="164" fontId="40" fillId="2" borderId="1" xfId="2" applyNumberFormat="1" applyFont="1" applyFill="1" applyBorder="1" applyAlignment="1" applyProtection="1">
      <alignment horizontal="left" vertical="top"/>
    </xf>
    <xf numFmtId="165" fontId="25" fillId="11" borderId="0" xfId="0" applyNumberFormat="1" applyFont="1" applyFill="1" applyAlignment="1" applyProtection="1">
      <alignment shrinkToFit="1"/>
      <protection locked="0"/>
    </xf>
    <xf numFmtId="0" fontId="50" fillId="0" borderId="0" xfId="0" applyFont="1" applyProtection="1">
      <protection locked="0"/>
    </xf>
    <xf numFmtId="0" fontId="22" fillId="0" borderId="0" xfId="0" applyFont="1" applyAlignment="1" applyProtection="1">
      <alignment vertical="center"/>
      <protection locked="0"/>
    </xf>
    <xf numFmtId="0" fontId="26" fillId="0" borderId="0" xfId="0" applyFont="1" applyAlignment="1" applyProtection="1">
      <alignment vertical="center"/>
      <protection locked="0"/>
    </xf>
    <xf numFmtId="0" fontId="33" fillId="0" borderId="0" xfId="0" applyFont="1" applyProtection="1">
      <protection locked="0"/>
    </xf>
    <xf numFmtId="165" fontId="25" fillId="11" borderId="15" xfId="0" applyNumberFormat="1" applyFont="1" applyFill="1" applyBorder="1" applyProtection="1">
      <protection locked="0"/>
    </xf>
    <xf numFmtId="38" fontId="25" fillId="0" borderId="0" xfId="0" applyNumberFormat="1" applyFont="1" applyProtection="1">
      <protection locked="0"/>
    </xf>
    <xf numFmtId="38" fontId="27" fillId="10" borderId="0" xfId="2" applyNumberFormat="1" applyFont="1" applyFill="1" applyBorder="1" applyProtection="1">
      <protection locked="0"/>
    </xf>
    <xf numFmtId="167" fontId="25" fillId="0" borderId="0" xfId="1" applyNumberFormat="1" applyFont="1" applyBorder="1" applyProtection="1">
      <protection locked="0"/>
    </xf>
    <xf numFmtId="167" fontId="25" fillId="0" borderId="0" xfId="1" applyNumberFormat="1" applyFont="1" applyAlignment="1" applyProtection="1">
      <alignment horizontal="center"/>
      <protection locked="0"/>
    </xf>
    <xf numFmtId="167" fontId="25" fillId="0" borderId="0" xfId="1" applyNumberFormat="1" applyFont="1" applyProtection="1">
      <protection locked="0"/>
    </xf>
    <xf numFmtId="167" fontId="50" fillId="0" borderId="0" xfId="1" applyNumberFormat="1" applyFont="1" applyBorder="1" applyProtection="1">
      <protection locked="0"/>
    </xf>
    <xf numFmtId="167" fontId="50" fillId="0" borderId="0" xfId="1" applyNumberFormat="1" applyFont="1" applyAlignment="1" applyProtection="1">
      <alignment horizontal="center"/>
      <protection locked="0"/>
    </xf>
    <xf numFmtId="38" fontId="25" fillId="0" borderId="0" xfId="0" applyNumberFormat="1" applyFont="1"/>
    <xf numFmtId="0" fontId="26" fillId="11" borderId="10" xfId="0" applyFont="1" applyFill="1" applyBorder="1" applyAlignment="1" applyProtection="1">
      <alignment vertical="top" wrapText="1"/>
      <protection locked="0"/>
    </xf>
    <xf numFmtId="0" fontId="26" fillId="11" borderId="4" xfId="0" applyFont="1" applyFill="1" applyBorder="1" applyAlignment="1" applyProtection="1">
      <alignment horizontal="left" vertical="top" wrapText="1"/>
      <protection locked="0"/>
    </xf>
    <xf numFmtId="0" fontId="26" fillId="11" borderId="2" xfId="0" applyFont="1" applyFill="1" applyBorder="1" applyAlignment="1" applyProtection="1">
      <alignment horizontal="left" vertical="top" wrapText="1"/>
      <protection locked="0"/>
    </xf>
    <xf numFmtId="0" fontId="26" fillId="11" borderId="3" xfId="0" applyFont="1" applyFill="1" applyBorder="1" applyAlignment="1" applyProtection="1">
      <alignment horizontal="left" vertical="top" wrapText="1"/>
      <protection locked="0"/>
    </xf>
    <xf numFmtId="0" fontId="64" fillId="0" borderId="2" xfId="0" applyFont="1" applyBorder="1"/>
    <xf numFmtId="6" fontId="22" fillId="0" borderId="7" xfId="0" applyNumberFormat="1" applyFont="1" applyBorder="1" applyAlignment="1">
      <alignment horizontal="left" vertical="top"/>
    </xf>
    <xf numFmtId="6" fontId="38" fillId="0" borderId="31" xfId="0" applyNumberFormat="1" applyFont="1" applyBorder="1" applyAlignment="1">
      <alignment horizontal="left" vertical="top"/>
    </xf>
    <xf numFmtId="0" fontId="22" fillId="0" borderId="42" xfId="0" applyFont="1" applyBorder="1" applyAlignment="1">
      <alignment horizontal="left" vertical="top"/>
    </xf>
    <xf numFmtId="0" fontId="22" fillId="0" borderId="33" xfId="0" applyFont="1" applyBorder="1" applyAlignment="1">
      <alignment horizontal="left" vertical="top"/>
    </xf>
    <xf numFmtId="6" fontId="22" fillId="0" borderId="33" xfId="0" applyNumberFormat="1" applyFont="1" applyBorder="1" applyAlignment="1">
      <alignment horizontal="left" vertical="top"/>
    </xf>
    <xf numFmtId="6" fontId="24" fillId="0" borderId="31" xfId="0" applyNumberFormat="1" applyFont="1" applyBorder="1" applyAlignment="1">
      <alignment horizontal="left" vertical="top"/>
    </xf>
    <xf numFmtId="0" fontId="65" fillId="0" borderId="0" xfId="0" applyFont="1"/>
    <xf numFmtId="0" fontId="36" fillId="0" borderId="4" xfId="0" applyFont="1" applyBorder="1" applyAlignment="1">
      <alignment horizontal="left" vertical="top"/>
    </xf>
    <xf numFmtId="0" fontId="22" fillId="0" borderId="2" xfId="0" applyFont="1" applyBorder="1" applyAlignment="1">
      <alignment horizontal="left" vertical="top" wrapText="1"/>
    </xf>
    <xf numFmtId="0" fontId="26" fillId="0" borderId="3" xfId="0" applyFont="1" applyBorder="1" applyAlignment="1">
      <alignment horizontal="left" vertical="top"/>
    </xf>
    <xf numFmtId="0" fontId="25" fillId="0" borderId="13" xfId="0" applyFont="1" applyBorder="1" applyAlignment="1">
      <alignment horizontal="left" vertical="top" wrapText="1"/>
    </xf>
    <xf numFmtId="0" fontId="25" fillId="0" borderId="8" xfId="0" applyFont="1" applyBorder="1" applyAlignment="1">
      <alignment horizontal="left" vertical="top" wrapText="1"/>
    </xf>
    <xf numFmtId="0" fontId="26" fillId="0" borderId="0" xfId="0" applyFont="1" applyAlignment="1">
      <alignment vertical="top"/>
    </xf>
    <xf numFmtId="0" fontId="35" fillId="0" borderId="0" xfId="0" applyFont="1"/>
    <xf numFmtId="0" fontId="23" fillId="2" borderId="10" xfId="0" applyFont="1" applyFill="1" applyBorder="1"/>
    <xf numFmtId="0" fontId="23" fillId="3" borderId="2" xfId="0" applyFont="1" applyFill="1" applyBorder="1"/>
    <xf numFmtId="0" fontId="23" fillId="3" borderId="3" xfId="0" applyFont="1" applyFill="1" applyBorder="1"/>
    <xf numFmtId="0" fontId="22" fillId="3" borderId="4" xfId="0" applyFont="1" applyFill="1" applyBorder="1" applyAlignment="1">
      <alignment horizontal="left" vertical="top"/>
    </xf>
    <xf numFmtId="0" fontId="26" fillId="0" borderId="0" xfId="0" applyFont="1" applyAlignment="1">
      <alignment horizontal="left" vertical="top" wrapText="1"/>
    </xf>
    <xf numFmtId="0" fontId="24" fillId="0" borderId="2" xfId="0" applyFont="1" applyBorder="1"/>
    <xf numFmtId="0" fontId="24" fillId="0" borderId="5" xfId="0" applyFont="1" applyBorder="1"/>
    <xf numFmtId="0" fontId="24" fillId="4" borderId="3" xfId="0" applyFont="1" applyFill="1" applyBorder="1" applyAlignment="1">
      <alignment horizontal="center" vertical="top" wrapText="1"/>
    </xf>
    <xf numFmtId="0" fontId="24" fillId="4" borderId="1" xfId="0" applyFont="1" applyFill="1" applyBorder="1" applyAlignment="1">
      <alignment horizontal="center" vertical="top" wrapText="1"/>
    </xf>
    <xf numFmtId="0" fontId="25" fillId="9" borderId="3" xfId="0" applyFont="1" applyFill="1" applyBorder="1" applyAlignment="1">
      <alignment horizontal="center"/>
    </xf>
    <xf numFmtId="0" fontId="25" fillId="9" borderId="1" xfId="0" applyFont="1" applyFill="1" applyBorder="1" applyAlignment="1">
      <alignment horizontal="center"/>
    </xf>
    <xf numFmtId="0" fontId="25" fillId="4" borderId="3" xfId="0" applyFont="1" applyFill="1" applyBorder="1" applyAlignment="1">
      <alignment horizontal="center"/>
    </xf>
    <xf numFmtId="0" fontId="22" fillId="4" borderId="1" xfId="0" applyFont="1" applyFill="1" applyBorder="1" applyAlignment="1">
      <alignment horizontal="center"/>
    </xf>
    <xf numFmtId="0" fontId="28" fillId="0" borderId="13" xfId="0" applyFont="1" applyBorder="1" applyAlignment="1">
      <alignment horizontal="left" vertical="top" wrapText="1"/>
    </xf>
    <xf numFmtId="168" fontId="25" fillId="0" borderId="1" xfId="0" applyNumberFormat="1" applyFont="1" applyBorder="1" applyAlignment="1">
      <alignment vertical="top" wrapText="1"/>
    </xf>
    <xf numFmtId="38" fontId="25" fillId="0" borderId="1" xfId="0" applyNumberFormat="1" applyFont="1" applyBorder="1"/>
    <xf numFmtId="38" fontId="25" fillId="0" borderId="4" xfId="0" applyNumberFormat="1" applyFont="1" applyBorder="1"/>
    <xf numFmtId="2" fontId="25" fillId="0" borderId="1" xfId="0" applyNumberFormat="1" applyFont="1" applyBorder="1"/>
    <xf numFmtId="40" fontId="25" fillId="0" borderId="1" xfId="0" applyNumberFormat="1" applyFont="1" applyBorder="1"/>
    <xf numFmtId="40" fontId="22" fillId="0" borderId="0" xfId="0" applyNumberFormat="1" applyFont="1"/>
    <xf numFmtId="0" fontId="23" fillId="0" borderId="4" xfId="0" applyFont="1" applyBorder="1" applyAlignment="1">
      <alignment horizontal="left" vertical="top"/>
    </xf>
    <xf numFmtId="0" fontId="2" fillId="0" borderId="2" xfId="0" applyFont="1" applyBorder="1" applyAlignment="1">
      <alignment horizontal="left" vertical="top"/>
    </xf>
    <xf numFmtId="0" fontId="9" fillId="0" borderId="2" xfId="0" applyFont="1" applyBorder="1" applyAlignment="1">
      <alignment horizontal="left" vertical="top"/>
    </xf>
    <xf numFmtId="0" fontId="2" fillId="0" borderId="3" xfId="0" applyFont="1" applyBorder="1" applyAlignment="1">
      <alignment horizontal="left" vertical="top"/>
    </xf>
    <xf numFmtId="0" fontId="31" fillId="0" borderId="4" xfId="0" applyFont="1" applyBorder="1" applyAlignment="1">
      <alignment horizontal="left" vertical="top"/>
    </xf>
    <xf numFmtId="0" fontId="32" fillId="0" borderId="3" xfId="0" applyFont="1" applyBorder="1" applyAlignment="1">
      <alignment horizontal="left" vertical="top"/>
    </xf>
    <xf numFmtId="0" fontId="32" fillId="0" borderId="1" xfId="0" applyFont="1" applyBorder="1" applyAlignment="1">
      <alignment horizontal="left" vertical="top"/>
    </xf>
    <xf numFmtId="0" fontId="22" fillId="3" borderId="3" xfId="0" applyFont="1" applyFill="1" applyBorder="1" applyAlignment="1">
      <alignment horizontal="left" vertical="top"/>
    </xf>
    <xf numFmtId="0" fontId="22" fillId="3" borderId="2" xfId="0" applyFont="1" applyFill="1" applyBorder="1" applyAlignment="1">
      <alignment horizontal="left" vertical="top"/>
    </xf>
    <xf numFmtId="164" fontId="22" fillId="0" borderId="3" xfId="0" applyNumberFormat="1" applyFont="1" applyBorder="1" applyAlignment="1">
      <alignment horizontal="left" vertical="top"/>
    </xf>
    <xf numFmtId="164" fontId="22" fillId="0" borderId="0" xfId="0" applyNumberFormat="1" applyFont="1" applyAlignment="1">
      <alignment horizontal="left" vertical="top"/>
    </xf>
    <xf numFmtId="164" fontId="22" fillId="0" borderId="1" xfId="0" applyNumberFormat="1" applyFont="1" applyBorder="1" applyAlignment="1">
      <alignment horizontal="left" vertical="top"/>
    </xf>
    <xf numFmtId="0" fontId="14" fillId="0" borderId="0" xfId="0" applyFont="1" applyAlignment="1">
      <alignment horizontal="left" vertical="top"/>
    </xf>
    <xf numFmtId="0" fontId="10" fillId="0" borderId="0" xfId="0" applyFont="1" applyAlignment="1">
      <alignment horizontal="left" vertical="top"/>
    </xf>
    <xf numFmtId="6" fontId="9" fillId="0" borderId="0" xfId="0" applyNumberFormat="1" applyFont="1" applyAlignment="1">
      <alignment horizontal="left" vertical="top"/>
    </xf>
    <xf numFmtId="6" fontId="14" fillId="0" borderId="0" xfId="0" applyNumberFormat="1" applyFont="1" applyAlignment="1">
      <alignment horizontal="left" vertical="top"/>
    </xf>
    <xf numFmtId="8" fontId="9" fillId="0" borderId="0" xfId="0" applyNumberFormat="1" applyFont="1" applyAlignment="1">
      <alignment horizontal="left" vertical="top"/>
    </xf>
    <xf numFmtId="44" fontId="14" fillId="0" borderId="0" xfId="0" applyNumberFormat="1" applyFont="1" applyAlignment="1">
      <alignment horizontal="left" vertical="top"/>
    </xf>
    <xf numFmtId="0" fontId="28" fillId="0" borderId="0" xfId="0" applyFont="1" applyAlignment="1">
      <alignment vertical="center"/>
    </xf>
    <xf numFmtId="0" fontId="29" fillId="0" borderId="0" xfId="4" applyFont="1" applyAlignment="1">
      <alignment horizontal="left" vertical="center"/>
    </xf>
    <xf numFmtId="0" fontId="28" fillId="0" borderId="0" xfId="4" applyFont="1" applyAlignment="1">
      <alignment horizontal="left" vertical="center"/>
    </xf>
    <xf numFmtId="0" fontId="29" fillId="4" borderId="23" xfId="0" applyFont="1" applyFill="1" applyBorder="1" applyAlignment="1">
      <alignment horizontal="center" vertical="center"/>
    </xf>
    <xf numFmtId="0" fontId="29" fillId="4" borderId="1" xfId="0" applyFont="1" applyFill="1" applyBorder="1" applyAlignment="1">
      <alignment horizontal="center" vertical="center"/>
    </xf>
    <xf numFmtId="0" fontId="29" fillId="4" borderId="24" xfId="0" applyFont="1" applyFill="1" applyBorder="1" applyAlignment="1">
      <alignment horizontal="center" vertical="center"/>
    </xf>
    <xf numFmtId="0" fontId="29" fillId="4" borderId="22" xfId="0" applyFont="1" applyFill="1" applyBorder="1" applyAlignment="1">
      <alignment horizontal="center" vertical="center"/>
    </xf>
    <xf numFmtId="0" fontId="23" fillId="0" borderId="22" xfId="0" applyFont="1" applyBorder="1" applyAlignment="1">
      <alignment horizontal="left" vertical="center"/>
    </xf>
    <xf numFmtId="0" fontId="23" fillId="0" borderId="3" xfId="0" applyFont="1" applyBorder="1" applyAlignment="1">
      <alignment horizontal="left" vertical="center"/>
    </xf>
    <xf numFmtId="0" fontId="30" fillId="0" borderId="3" xfId="0" applyFont="1" applyBorder="1" applyAlignment="1">
      <alignment horizontal="right" vertical="center"/>
    </xf>
    <xf numFmtId="6" fontId="28" fillId="3" borderId="1" xfId="0" applyNumberFormat="1" applyFont="1" applyFill="1" applyBorder="1" applyAlignment="1">
      <alignment vertical="center" shrinkToFit="1"/>
    </xf>
    <xf numFmtId="6" fontId="28" fillId="0" borderId="1" xfId="0" applyNumberFormat="1" applyFont="1" applyBorder="1" applyAlignment="1">
      <alignment vertical="center" shrinkToFit="1"/>
    </xf>
    <xf numFmtId="6" fontId="29" fillId="0" borderId="1" xfId="0" applyNumberFormat="1" applyFont="1" applyBorder="1" applyAlignment="1">
      <alignment vertical="center" shrinkToFit="1"/>
    </xf>
    <xf numFmtId="6" fontId="29" fillId="0" borderId="3" xfId="0" applyNumberFormat="1" applyFont="1" applyBorder="1" applyAlignment="1">
      <alignment vertical="center" shrinkToFit="1"/>
    </xf>
    <xf numFmtId="0" fontId="28" fillId="0" borderId="22" xfId="0" applyFont="1" applyBorder="1" applyAlignment="1">
      <alignment horizontal="left" vertical="center"/>
    </xf>
    <xf numFmtId="0" fontId="28" fillId="0" borderId="3" xfId="0" applyFont="1" applyBorder="1" applyAlignment="1">
      <alignment horizontal="left" vertical="center"/>
    </xf>
    <xf numFmtId="0" fontId="30" fillId="0" borderId="22" xfId="0" applyFont="1" applyBorder="1" applyAlignment="1">
      <alignment horizontal="left" vertical="center"/>
    </xf>
    <xf numFmtId="6" fontId="29" fillId="0" borderId="2" xfId="0" applyNumberFormat="1" applyFont="1" applyBorder="1" applyAlignment="1">
      <alignment vertical="center" shrinkToFit="1"/>
    </xf>
    <xf numFmtId="0" fontId="30" fillId="0" borderId="2" xfId="0" applyFont="1" applyBorder="1" applyAlignment="1">
      <alignment horizontal="right" vertical="center"/>
    </xf>
    <xf numFmtId="6" fontId="29" fillId="0" borderId="10" xfId="0" applyNumberFormat="1" applyFont="1" applyBorder="1" applyAlignment="1">
      <alignment vertical="center" shrinkToFit="1"/>
    </xf>
    <xf numFmtId="0" fontId="28" fillId="0" borderId="11" xfId="0" applyFont="1" applyBorder="1" applyAlignment="1">
      <alignment horizontal="left" wrapText="1"/>
    </xf>
    <xf numFmtId="0" fontId="28" fillId="0" borderId="25" xfId="0" applyFont="1" applyBorder="1" applyAlignment="1">
      <alignment horizontal="left" wrapText="1"/>
    </xf>
    <xf numFmtId="0" fontId="29" fillId="0" borderId="0" xfId="0" applyFont="1" applyAlignment="1">
      <alignment horizontal="left" vertical="center"/>
    </xf>
    <xf numFmtId="6" fontId="29" fillId="0" borderId="0" xfId="0" applyNumberFormat="1" applyFont="1" applyAlignment="1">
      <alignment vertical="center" shrinkToFit="1"/>
    </xf>
    <xf numFmtId="0" fontId="28" fillId="0" borderId="0" xfId="0" applyFont="1" applyAlignment="1">
      <alignment horizontal="left" wrapText="1"/>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horizontal="right" vertical="center"/>
    </xf>
    <xf numFmtId="0" fontId="11" fillId="0" borderId="0" xfId="0" applyFont="1" applyAlignment="1">
      <alignment wrapText="1"/>
    </xf>
    <xf numFmtId="0" fontId="26" fillId="0" borderId="0" xfId="0" applyFont="1" applyAlignment="1">
      <alignment wrapText="1"/>
    </xf>
    <xf numFmtId="0" fontId="28" fillId="4" borderId="1" xfId="4" applyFont="1" applyFill="1" applyBorder="1" applyAlignment="1">
      <alignment horizontal="left" vertical="center" wrapText="1"/>
    </xf>
    <xf numFmtId="6" fontId="23" fillId="4" borderId="9" xfId="0" applyNumberFormat="1" applyFont="1" applyFill="1" applyBorder="1"/>
    <xf numFmtId="6" fontId="23" fillId="0" borderId="9" xfId="0" applyNumberFormat="1" applyFont="1" applyBorder="1"/>
    <xf numFmtId="6" fontId="30" fillId="0" borderId="9" xfId="0" applyNumberFormat="1" applyFont="1" applyBorder="1"/>
    <xf numFmtId="6" fontId="30" fillId="4" borderId="9" xfId="0" applyNumberFormat="1" applyFont="1" applyFill="1" applyBorder="1"/>
    <xf numFmtId="6" fontId="30" fillId="4" borderId="1" xfId="0" applyNumberFormat="1" applyFont="1" applyFill="1" applyBorder="1"/>
    <xf numFmtId="6" fontId="30" fillId="0" borderId="1" xfId="0" applyNumberFormat="1" applyFont="1" applyBorder="1"/>
    <xf numFmtId="6" fontId="30" fillId="4" borderId="10" xfId="0" applyNumberFormat="1" applyFont="1" applyFill="1" applyBorder="1"/>
    <xf numFmtId="6" fontId="30" fillId="0" borderId="10" xfId="0" applyNumberFormat="1" applyFont="1" applyBorder="1"/>
    <xf numFmtId="6" fontId="33" fillId="0" borderId="0" xfId="0" applyNumberFormat="1" applyFont="1"/>
    <xf numFmtId="6" fontId="26" fillId="0" borderId="0" xfId="0" applyNumberFormat="1" applyFont="1"/>
    <xf numFmtId="164" fontId="26" fillId="0" borderId="0" xfId="0" applyNumberFormat="1" applyFont="1"/>
    <xf numFmtId="8" fontId="26" fillId="6" borderId="0" xfId="0" applyNumberFormat="1" applyFont="1" applyFill="1"/>
    <xf numFmtId="0" fontId="26" fillId="0" borderId="1" xfId="0" applyFont="1" applyBorder="1" applyAlignment="1">
      <alignment vertical="top" wrapText="1"/>
    </xf>
    <xf numFmtId="0" fontId="29" fillId="4" borderId="4" xfId="4" applyFont="1" applyFill="1" applyBorder="1" applyAlignment="1">
      <alignment horizontal="left" vertical="center"/>
    </xf>
    <xf numFmtId="0" fontId="28" fillId="0" borderId="1" xfId="0" applyFont="1" applyBorder="1" applyAlignment="1">
      <alignment horizontal="left" vertical="center"/>
    </xf>
    <xf numFmtId="6" fontId="23" fillId="0" borderId="9" xfId="0" applyNumberFormat="1" applyFont="1" applyBorder="1" applyAlignment="1">
      <alignment vertical="top"/>
    </xf>
    <xf numFmtId="0" fontId="29" fillId="0" borderId="1" xfId="0" applyFont="1" applyBorder="1" applyAlignment="1">
      <alignment horizontal="right" vertical="center"/>
    </xf>
    <xf numFmtId="6" fontId="30" fillId="0" borderId="9" xfId="0" applyNumberFormat="1" applyFont="1" applyBorder="1" applyAlignment="1">
      <alignment vertical="top"/>
    </xf>
    <xf numFmtId="0" fontId="23" fillId="0" borderId="1" xfId="0" applyFont="1" applyBorder="1" applyAlignment="1">
      <alignment horizontal="left" vertical="center"/>
    </xf>
    <xf numFmtId="0" fontId="29" fillId="0" borderId="1" xfId="0" applyFont="1" applyBorder="1" applyAlignment="1">
      <alignment horizontal="left" vertical="center"/>
    </xf>
    <xf numFmtId="6" fontId="23" fillId="5" borderId="9" xfId="0" applyNumberFormat="1" applyFont="1" applyFill="1" applyBorder="1" applyAlignment="1">
      <alignment vertical="top"/>
    </xf>
    <xf numFmtId="0" fontId="29" fillId="0" borderId="7" xfId="0" applyFont="1" applyBorder="1" applyAlignment="1">
      <alignment horizontal="left" vertical="center"/>
    </xf>
    <xf numFmtId="0" fontId="29" fillId="0" borderId="1" xfId="0" applyFont="1" applyBorder="1" applyAlignment="1">
      <alignment horizontal="left" vertical="center" indent="1"/>
    </xf>
    <xf numFmtId="6" fontId="30" fillId="0" borderId="1" xfId="0" applyNumberFormat="1" applyFont="1" applyBorder="1" applyAlignment="1">
      <alignment vertical="top"/>
    </xf>
    <xf numFmtId="8" fontId="26" fillId="0" borderId="0" xfId="0" applyNumberFormat="1" applyFont="1"/>
    <xf numFmtId="6" fontId="25" fillId="2" borderId="10" xfId="0" applyNumberFormat="1" applyFont="1" applyFill="1" applyBorder="1" applyAlignment="1" applyProtection="1">
      <alignment horizontal="left" vertical="top"/>
      <protection locked="0"/>
    </xf>
    <xf numFmtId="6" fontId="25" fillId="2" borderId="1" xfId="0" applyNumberFormat="1" applyFont="1" applyFill="1" applyBorder="1" applyAlignment="1" applyProtection="1">
      <alignment horizontal="left" vertical="top"/>
      <protection locked="0"/>
    </xf>
    <xf numFmtId="0" fontId="22" fillId="2" borderId="26" xfId="0" applyFont="1" applyFill="1" applyBorder="1" applyAlignment="1" applyProtection="1">
      <alignment horizontal="left" vertical="top"/>
      <protection locked="0"/>
    </xf>
    <xf numFmtId="0" fontId="22" fillId="2" borderId="7" xfId="0" applyFont="1" applyFill="1" applyBorder="1" applyAlignment="1" applyProtection="1">
      <alignment horizontal="left" vertical="top"/>
      <protection locked="0"/>
    </xf>
    <xf numFmtId="0" fontId="22" fillId="2" borderId="28" xfId="0" applyFont="1" applyFill="1" applyBorder="1" applyAlignment="1" applyProtection="1">
      <alignment horizontal="left" vertical="top"/>
      <protection locked="0"/>
    </xf>
    <xf numFmtId="6" fontId="22" fillId="2" borderId="26" xfId="0" applyNumberFormat="1" applyFont="1" applyFill="1" applyBorder="1" applyAlignment="1" applyProtection="1">
      <alignment horizontal="left" vertical="top"/>
      <protection locked="0"/>
    </xf>
    <xf numFmtId="6" fontId="22" fillId="2" borderId="1" xfId="0" applyNumberFormat="1" applyFont="1" applyFill="1" applyBorder="1" applyAlignment="1" applyProtection="1">
      <alignment horizontal="left" vertical="top"/>
      <protection locked="0"/>
    </xf>
    <xf numFmtId="6" fontId="22" fillId="2" borderId="7" xfId="0" applyNumberFormat="1" applyFont="1" applyFill="1" applyBorder="1" applyAlignment="1" applyProtection="1">
      <alignment horizontal="left" vertical="top"/>
      <protection locked="0"/>
    </xf>
    <xf numFmtId="6" fontId="22" fillId="2" borderId="28" xfId="0" applyNumberFormat="1" applyFont="1" applyFill="1" applyBorder="1" applyAlignment="1" applyProtection="1">
      <alignment horizontal="left" vertical="top"/>
      <protection locked="0"/>
    </xf>
    <xf numFmtId="0" fontId="22" fillId="2" borderId="14" xfId="0" applyFont="1" applyFill="1" applyBorder="1" applyAlignment="1" applyProtection="1">
      <alignment horizontal="left" vertical="top"/>
      <protection locked="0"/>
    </xf>
    <xf numFmtId="0" fontId="22" fillId="2" borderId="10" xfId="0" applyFont="1" applyFill="1" applyBorder="1" applyAlignment="1" applyProtection="1">
      <alignment horizontal="left" vertical="top"/>
      <protection locked="0"/>
    </xf>
    <xf numFmtId="6" fontId="22" fillId="2" borderId="10" xfId="0" applyNumberFormat="1" applyFont="1" applyFill="1" applyBorder="1" applyAlignment="1" applyProtection="1">
      <alignment horizontal="left" vertical="top"/>
      <protection locked="0"/>
    </xf>
    <xf numFmtId="0" fontId="22" fillId="2" borderId="9" xfId="0" applyFont="1" applyFill="1" applyBorder="1" applyAlignment="1" applyProtection="1">
      <alignment horizontal="left" vertical="top"/>
      <protection locked="0"/>
    </xf>
    <xf numFmtId="6" fontId="22" fillId="2" borderId="9" xfId="2" applyNumberFormat="1" applyFont="1" applyFill="1" applyBorder="1" applyAlignment="1" applyProtection="1">
      <alignment horizontal="left" vertical="top"/>
      <protection locked="0"/>
    </xf>
    <xf numFmtId="44" fontId="22" fillId="2" borderId="9" xfId="2" applyFont="1" applyFill="1" applyBorder="1" applyAlignment="1" applyProtection="1">
      <alignment horizontal="left" vertical="top"/>
      <protection locked="0"/>
    </xf>
    <xf numFmtId="9" fontId="22" fillId="2" borderId="1" xfId="0" applyNumberFormat="1" applyFont="1" applyFill="1" applyBorder="1" applyAlignment="1" applyProtection="1">
      <alignment horizontal="left" vertical="top"/>
      <protection locked="0"/>
    </xf>
    <xf numFmtId="9" fontId="22" fillId="2" borderId="7" xfId="0" applyNumberFormat="1" applyFont="1" applyFill="1" applyBorder="1" applyAlignment="1" applyProtection="1">
      <alignment horizontal="left" vertical="top"/>
      <protection locked="0"/>
    </xf>
    <xf numFmtId="6" fontId="25" fillId="11" borderId="1" xfId="0" applyNumberFormat="1" applyFont="1" applyFill="1" applyBorder="1" applyAlignment="1" applyProtection="1">
      <alignment horizontal="left" vertical="top"/>
      <protection locked="0"/>
    </xf>
    <xf numFmtId="0" fontId="0" fillId="0" borderId="0" xfId="0" applyAlignment="1">
      <alignment horizontal="left" vertical="center" indent="5"/>
    </xf>
    <xf numFmtId="0" fontId="25" fillId="11" borderId="4" xfId="0" applyFont="1" applyFill="1" applyBorder="1" applyAlignment="1" applyProtection="1">
      <alignment horizontal="left" vertical="top" wrapText="1"/>
      <protection locked="0"/>
    </xf>
    <xf numFmtId="0" fontId="25" fillId="11" borderId="3" xfId="0" applyFont="1" applyFill="1" applyBorder="1" applyAlignment="1" applyProtection="1">
      <alignment horizontal="left" vertical="top" wrapText="1"/>
      <protection locked="0"/>
    </xf>
    <xf numFmtId="0" fontId="52" fillId="2" borderId="4" xfId="0" applyFont="1" applyFill="1" applyBorder="1" applyAlignment="1" applyProtection="1">
      <alignment horizontal="left" vertical="top" wrapText="1"/>
      <protection locked="0"/>
    </xf>
    <xf numFmtId="0" fontId="52" fillId="2" borderId="2" xfId="0" applyFont="1" applyFill="1" applyBorder="1" applyAlignment="1" applyProtection="1">
      <alignment horizontal="left" vertical="top" wrapText="1"/>
      <protection locked="0"/>
    </xf>
    <xf numFmtId="0" fontId="53" fillId="2" borderId="3" xfId="0" applyFont="1" applyFill="1" applyBorder="1" applyAlignment="1" applyProtection="1">
      <alignment wrapText="1"/>
      <protection locked="0"/>
    </xf>
    <xf numFmtId="0" fontId="22" fillId="0" borderId="0" xfId="0" applyFont="1" applyAlignment="1">
      <alignment vertical="top"/>
    </xf>
    <xf numFmtId="0" fontId="52" fillId="0" borderId="0" xfId="0" applyFont="1" applyAlignment="1">
      <alignment horizontal="center"/>
    </xf>
    <xf numFmtId="0" fontId="22" fillId="0" borderId="0" xfId="0" applyFont="1" applyAlignment="1">
      <alignment horizontal="center"/>
    </xf>
    <xf numFmtId="0" fontId="28" fillId="0" borderId="1" xfId="0" applyFont="1" applyBorder="1" applyAlignment="1">
      <alignment horizontal="center"/>
    </xf>
    <xf numFmtId="164" fontId="25" fillId="0" borderId="3" xfId="0" applyNumberFormat="1" applyFont="1" applyBorder="1" applyAlignment="1">
      <alignment horizontal="left" vertical="top"/>
    </xf>
    <xf numFmtId="6" fontId="22" fillId="0" borderId="1" xfId="0" applyNumberFormat="1" applyFont="1" applyBorder="1"/>
    <xf numFmtId="0" fontId="36" fillId="0" borderId="4" xfId="0" applyFont="1" applyBorder="1" applyAlignment="1">
      <alignment horizontal="left" vertical="top"/>
    </xf>
    <xf numFmtId="0" fontId="36" fillId="0" borderId="2" xfId="0" applyFont="1" applyBorder="1" applyAlignment="1">
      <alignment horizontal="left" vertical="top"/>
    </xf>
    <xf numFmtId="0" fontId="24" fillId="12" borderId="4" xfId="0" applyFont="1" applyFill="1" applyBorder="1" applyAlignment="1">
      <alignment horizontal="left" vertical="top" wrapText="1"/>
    </xf>
    <xf numFmtId="0" fontId="30" fillId="12" borderId="2" xfId="0" applyFont="1" applyFill="1" applyBorder="1" applyAlignment="1">
      <alignment horizontal="left" vertical="top" wrapText="1"/>
    </xf>
    <xf numFmtId="0" fontId="30" fillId="12" borderId="3" xfId="0" applyFont="1" applyFill="1" applyBorder="1" applyAlignment="1">
      <alignment horizontal="left" vertical="top" wrapText="1"/>
    </xf>
    <xf numFmtId="0" fontId="22" fillId="0" borderId="4"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66" fillId="14" borderId="4" xfId="0" applyFont="1" applyFill="1" applyBorder="1" applyAlignment="1">
      <alignment horizontal="left" vertical="top" wrapText="1"/>
    </xf>
    <xf numFmtId="0" fontId="26" fillId="14" borderId="2" xfId="0" applyFont="1" applyFill="1" applyBorder="1" applyAlignment="1">
      <alignment horizontal="left" vertical="top" wrapText="1"/>
    </xf>
    <xf numFmtId="0" fontId="26" fillId="14" borderId="3" xfId="0" applyFont="1" applyFill="1" applyBorder="1" applyAlignment="1">
      <alignment horizontal="left" vertical="top" wrapText="1"/>
    </xf>
    <xf numFmtId="0" fontId="15" fillId="14" borderId="4" xfId="0" applyFont="1" applyFill="1" applyBorder="1" applyAlignment="1">
      <alignment horizontal="left" vertical="top" wrapText="1"/>
    </xf>
    <xf numFmtId="0" fontId="22" fillId="14" borderId="4" xfId="0" applyFont="1" applyFill="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59" fillId="0" borderId="4" xfId="0" applyFont="1" applyBorder="1" applyAlignment="1">
      <alignment horizontal="left" vertical="top" wrapText="1"/>
    </xf>
    <xf numFmtId="0" fontId="60" fillId="0" borderId="2" xfId="0" applyFont="1" applyBorder="1" applyAlignment="1">
      <alignment horizontal="left" vertical="top" wrapText="1"/>
    </xf>
    <xf numFmtId="0" fontId="60" fillId="0" borderId="3" xfId="0" applyFont="1" applyBorder="1" applyAlignment="1">
      <alignment horizontal="left" vertical="top" wrapText="1"/>
    </xf>
    <xf numFmtId="0" fontId="25" fillId="0" borderId="13" xfId="0" applyFont="1" applyBorder="1" applyAlignment="1">
      <alignment horizontal="left" vertical="top" wrapText="1"/>
    </xf>
    <xf numFmtId="0" fontId="25" fillId="0" borderId="8" xfId="0" applyFont="1" applyBorder="1" applyAlignment="1">
      <alignment horizontal="left" vertical="top" wrapText="1"/>
    </xf>
    <xf numFmtId="0" fontId="25" fillId="2" borderId="4" xfId="0" applyFont="1" applyFill="1" applyBorder="1" applyAlignment="1" applyProtection="1">
      <alignment horizontal="left" vertical="top" wrapText="1"/>
      <protection locked="0"/>
    </xf>
    <xf numFmtId="0" fontId="25" fillId="2" borderId="2" xfId="0" applyFont="1" applyFill="1" applyBorder="1" applyAlignment="1" applyProtection="1">
      <alignment horizontal="left" vertical="top" wrapText="1"/>
      <protection locked="0"/>
    </xf>
    <xf numFmtId="0" fontId="28" fillId="2" borderId="3" xfId="0" applyFont="1" applyFill="1" applyBorder="1" applyAlignment="1" applyProtection="1">
      <alignment wrapText="1"/>
      <protection locked="0"/>
    </xf>
    <xf numFmtId="0" fontId="25" fillId="11" borderId="4" xfId="0" applyFont="1" applyFill="1" applyBorder="1" applyAlignment="1" applyProtection="1">
      <alignment horizontal="left" vertical="top" wrapText="1"/>
      <protection locked="0"/>
    </xf>
    <xf numFmtId="0" fontId="25" fillId="11" borderId="3" xfId="0" applyFont="1" applyFill="1" applyBorder="1" applyAlignment="1" applyProtection="1">
      <alignment horizontal="left" vertical="top" wrapText="1"/>
      <protection locked="0"/>
    </xf>
    <xf numFmtId="0" fontId="25" fillId="0" borderId="4" xfId="0" applyFont="1" applyBorder="1" applyAlignment="1">
      <alignment horizontal="left" vertical="top" wrapText="1"/>
    </xf>
    <xf numFmtId="0" fontId="25" fillId="0" borderId="2" xfId="0" applyFont="1" applyBorder="1" applyAlignment="1">
      <alignment horizontal="left" vertical="top" wrapText="1"/>
    </xf>
    <xf numFmtId="0" fontId="28" fillId="0" borderId="2" xfId="0" applyFont="1" applyBorder="1" applyAlignment="1">
      <alignment wrapText="1"/>
    </xf>
    <xf numFmtId="0" fontId="28" fillId="0" borderId="3" xfId="0" applyFont="1" applyBorder="1" applyAlignment="1">
      <alignment wrapText="1"/>
    </xf>
    <xf numFmtId="0" fontId="22" fillId="0" borderId="4" xfId="0" applyFont="1" applyBorder="1" applyAlignment="1">
      <alignment horizontal="left" vertical="top"/>
    </xf>
    <xf numFmtId="0" fontId="22" fillId="0" borderId="2" xfId="0" applyFont="1" applyBorder="1" applyAlignment="1">
      <alignment horizontal="left" vertical="top"/>
    </xf>
    <xf numFmtId="0" fontId="22" fillId="0" borderId="3" xfId="0" applyFont="1" applyBorder="1" applyAlignment="1">
      <alignment horizontal="left" vertical="top"/>
    </xf>
    <xf numFmtId="0" fontId="26" fillId="0" borderId="2" xfId="0" applyFont="1" applyBorder="1" applyAlignment="1">
      <alignment horizontal="left" vertical="top"/>
    </xf>
    <xf numFmtId="0" fontId="26" fillId="0" borderId="3" xfId="0" applyFont="1" applyBorder="1" applyAlignment="1">
      <alignment horizontal="left" vertical="top"/>
    </xf>
    <xf numFmtId="0" fontId="25" fillId="0" borderId="4" xfId="0" applyFont="1" applyBorder="1" applyAlignment="1">
      <alignment horizontal="center"/>
    </xf>
    <xf numFmtId="0" fontId="25" fillId="0" borderId="3" xfId="0" applyFont="1" applyBorder="1" applyAlignment="1">
      <alignment horizontal="center"/>
    </xf>
    <xf numFmtId="0" fontId="22" fillId="11" borderId="7" xfId="0" applyFont="1" applyFill="1" applyBorder="1" applyAlignment="1" applyProtection="1">
      <alignment horizontal="left" vertical="top"/>
      <protection locked="0"/>
    </xf>
    <xf numFmtId="0" fontId="22" fillId="11" borderId="9" xfId="0" applyFont="1" applyFill="1" applyBorder="1" applyAlignment="1" applyProtection="1">
      <alignment horizontal="left" vertical="top"/>
      <protection locked="0"/>
    </xf>
    <xf numFmtId="0" fontId="28" fillId="11" borderId="4" xfId="0" applyFont="1" applyFill="1" applyBorder="1" applyAlignment="1" applyProtection="1">
      <alignment horizontal="left"/>
      <protection locked="0"/>
    </xf>
    <xf numFmtId="0" fontId="28" fillId="11" borderId="2" xfId="0" applyFont="1" applyFill="1" applyBorder="1" applyAlignment="1" applyProtection="1">
      <alignment horizontal="left"/>
      <protection locked="0"/>
    </xf>
    <xf numFmtId="0" fontId="28" fillId="11" borderId="3" xfId="0" applyFont="1" applyFill="1" applyBorder="1" applyAlignment="1" applyProtection="1">
      <alignment horizontal="left"/>
      <protection locked="0"/>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8" fillId="0" borderId="5" xfId="0" applyFont="1" applyBorder="1" applyAlignment="1">
      <alignment horizontal="left" vertical="top" wrapText="1"/>
    </xf>
    <xf numFmtId="0" fontId="28" fillId="0" borderId="8" xfId="0" applyFont="1" applyBorder="1" applyAlignment="1">
      <alignment horizontal="left" vertical="top" wrapText="1"/>
    </xf>
    <xf numFmtId="0" fontId="22" fillId="4" borderId="4" xfId="0" applyFont="1" applyFill="1" applyBorder="1" applyAlignment="1">
      <alignment horizontal="left" vertical="top" wrapText="1"/>
    </xf>
    <xf numFmtId="0" fontId="22" fillId="4" borderId="3" xfId="0" applyFont="1" applyFill="1" applyBorder="1" applyAlignment="1">
      <alignment horizontal="left" vertical="top" wrapText="1"/>
    </xf>
    <xf numFmtId="6" fontId="25" fillId="0" borderId="13" xfId="0" applyNumberFormat="1" applyFont="1" applyBorder="1" applyAlignment="1">
      <alignment horizontal="left" vertical="top" wrapText="1"/>
    </xf>
    <xf numFmtId="6" fontId="25" fillId="0" borderId="8" xfId="0" applyNumberFormat="1" applyFont="1" applyBorder="1" applyAlignment="1">
      <alignment horizontal="left" vertical="top" wrapText="1"/>
    </xf>
    <xf numFmtId="6" fontId="25" fillId="0" borderId="11" xfId="0" applyNumberFormat="1" applyFont="1" applyBorder="1" applyAlignment="1">
      <alignment horizontal="left" vertical="top" wrapText="1"/>
    </xf>
    <xf numFmtId="6" fontId="25" fillId="0" borderId="14" xfId="0" applyNumberFormat="1" applyFont="1" applyBorder="1" applyAlignment="1">
      <alignment horizontal="left" vertical="top" wrapText="1"/>
    </xf>
    <xf numFmtId="0" fontId="52" fillId="2" borderId="4" xfId="0" applyFont="1" applyFill="1" applyBorder="1" applyAlignment="1" applyProtection="1">
      <alignment horizontal="left" vertical="top" wrapText="1"/>
      <protection locked="0"/>
    </xf>
    <xf numFmtId="0" fontId="52" fillId="2" borderId="2" xfId="0" applyFont="1" applyFill="1" applyBorder="1" applyAlignment="1" applyProtection="1">
      <alignment horizontal="left" vertical="top" wrapText="1"/>
      <protection locked="0"/>
    </xf>
    <xf numFmtId="0" fontId="53" fillId="2" borderId="3" xfId="0" applyFont="1" applyFill="1" applyBorder="1" applyAlignment="1" applyProtection="1">
      <alignment wrapText="1"/>
      <protection locked="0"/>
    </xf>
    <xf numFmtId="0" fontId="52" fillId="2" borderId="1" xfId="0" applyFont="1" applyFill="1" applyBorder="1" applyAlignment="1" applyProtection="1">
      <alignment horizontal="left" vertical="top" wrapText="1"/>
      <protection locked="0"/>
    </xf>
    <xf numFmtId="0" fontId="53" fillId="2" borderId="1" xfId="0" applyFont="1" applyFill="1" applyBorder="1" applyAlignment="1" applyProtection="1">
      <alignment wrapText="1"/>
      <protection locked="0"/>
    </xf>
    <xf numFmtId="0" fontId="25" fillId="0" borderId="3" xfId="0" applyFont="1" applyBorder="1" applyAlignment="1">
      <alignment horizontal="left" vertical="top" wrapText="1"/>
    </xf>
    <xf numFmtId="0" fontId="25" fillId="0" borderId="1" xfId="0" applyFont="1" applyBorder="1" applyAlignment="1">
      <alignment horizontal="left" vertical="top" wrapText="1"/>
    </xf>
    <xf numFmtId="0" fontId="53" fillId="0" borderId="4" xfId="0" applyFont="1" applyBorder="1" applyAlignment="1">
      <alignment horizontal="center"/>
    </xf>
    <xf numFmtId="0" fontId="53" fillId="0" borderId="2" xfId="0" applyFont="1" applyBorder="1" applyAlignment="1">
      <alignment horizontal="center"/>
    </xf>
    <xf numFmtId="0" fontId="53" fillId="0" borderId="3" xfId="0" applyFont="1" applyBorder="1" applyAlignment="1">
      <alignment horizontal="center"/>
    </xf>
    <xf numFmtId="9" fontId="25" fillId="0" borderId="4" xfId="5" applyFont="1" applyBorder="1" applyAlignment="1" applyProtection="1">
      <alignment horizontal="left" vertical="top" wrapText="1"/>
    </xf>
    <xf numFmtId="9" fontId="25" fillId="0" borderId="3" xfId="5" applyFont="1" applyBorder="1" applyAlignment="1" applyProtection="1">
      <alignment horizontal="left" vertical="top" wrapText="1"/>
    </xf>
    <xf numFmtId="6" fontId="25" fillId="2" borderId="4" xfId="0" applyNumberFormat="1" applyFont="1" applyFill="1" applyBorder="1" applyAlignment="1" applyProtection="1">
      <alignment horizontal="left" vertical="top" wrapText="1"/>
      <protection locked="0"/>
    </xf>
    <xf numFmtId="0" fontId="25" fillId="2" borderId="3" xfId="0" applyFont="1" applyFill="1" applyBorder="1" applyAlignment="1" applyProtection="1">
      <alignment horizontal="left" vertical="top" wrapText="1"/>
      <protection locked="0"/>
    </xf>
    <xf numFmtId="0" fontId="51" fillId="2" borderId="4" xfId="0" applyFont="1" applyFill="1" applyBorder="1" applyProtection="1">
      <protection locked="0"/>
    </xf>
    <xf numFmtId="0" fontId="26" fillId="2" borderId="2" xfId="0" applyFont="1" applyFill="1" applyBorder="1" applyProtection="1">
      <protection locked="0"/>
    </xf>
    <xf numFmtId="14" fontId="22" fillId="2" borderId="4" xfId="0" applyNumberFormat="1" applyFont="1" applyFill="1" applyBorder="1" applyAlignment="1" applyProtection="1">
      <alignment horizontal="left" vertical="top"/>
      <protection locked="0"/>
    </xf>
    <xf numFmtId="0" fontId="23" fillId="0" borderId="2" xfId="0" applyFont="1" applyBorder="1" applyAlignment="1" applyProtection="1">
      <alignment horizontal="left" vertical="top"/>
      <protection locked="0"/>
    </xf>
    <xf numFmtId="0" fontId="23" fillId="0" borderId="3" xfId="0" applyFont="1" applyBorder="1" applyAlignment="1" applyProtection="1">
      <alignment horizontal="left" vertical="top"/>
      <protection locked="0"/>
    </xf>
    <xf numFmtId="0" fontId="24" fillId="0" borderId="4" xfId="0" applyFont="1" applyBorder="1" applyAlignment="1">
      <alignment horizontal="left" vertical="top"/>
    </xf>
    <xf numFmtId="0" fontId="58" fillId="0" borderId="2" xfId="0" applyFont="1" applyBorder="1" applyAlignment="1">
      <alignment horizontal="left" vertical="top"/>
    </xf>
    <xf numFmtId="0" fontId="58" fillId="0" borderId="3" xfId="0" applyFont="1" applyBorder="1" applyAlignment="1">
      <alignment horizontal="left" vertical="top"/>
    </xf>
    <xf numFmtId="0" fontId="24" fillId="4" borderId="4" xfId="0" applyFont="1" applyFill="1" applyBorder="1" applyAlignment="1">
      <alignment horizontal="left"/>
    </xf>
    <xf numFmtId="0" fontId="24" fillId="4" borderId="2" xfId="0" applyFont="1" applyFill="1" applyBorder="1" applyAlignment="1">
      <alignment horizontal="left"/>
    </xf>
    <xf numFmtId="0" fontId="24" fillId="4" borderId="3" xfId="0" applyFont="1" applyFill="1" applyBorder="1" applyAlignment="1">
      <alignment horizontal="left"/>
    </xf>
    <xf numFmtId="0" fontId="23" fillId="11" borderId="4" xfId="0" applyFont="1" applyFill="1" applyBorder="1" applyAlignment="1">
      <alignment horizontal="left" vertical="top"/>
    </xf>
    <xf numFmtId="0" fontId="23" fillId="11" borderId="2" xfId="0" applyFont="1" applyFill="1" applyBorder="1" applyAlignment="1">
      <alignment horizontal="left" vertical="top"/>
    </xf>
    <xf numFmtId="0" fontId="23" fillId="11" borderId="3" xfId="0" applyFont="1" applyFill="1" applyBorder="1" applyAlignment="1">
      <alignment horizontal="left" vertical="top"/>
    </xf>
    <xf numFmtId="44" fontId="22" fillId="2" borderId="4" xfId="2" applyFont="1" applyFill="1" applyBorder="1" applyAlignment="1" applyProtection="1">
      <alignment horizontal="left" vertical="top"/>
      <protection locked="0"/>
    </xf>
    <xf numFmtId="44" fontId="22" fillId="0" borderId="3" xfId="2" applyFont="1" applyBorder="1" applyAlignment="1" applyProtection="1">
      <alignment horizontal="left" vertical="top"/>
      <protection locked="0"/>
    </xf>
    <xf numFmtId="0" fontId="22" fillId="2" borderId="4" xfId="0" applyFont="1" applyFill="1" applyBorder="1" applyAlignment="1" applyProtection="1">
      <alignment horizontal="left" vertical="top"/>
      <protection locked="0"/>
    </xf>
    <xf numFmtId="0" fontId="22" fillId="0" borderId="3" xfId="0" applyFont="1" applyBorder="1" applyAlignment="1" applyProtection="1">
      <alignment horizontal="left" vertical="top"/>
      <protection locked="0"/>
    </xf>
    <xf numFmtId="0" fontId="22" fillId="3" borderId="4" xfId="0" applyFont="1" applyFill="1" applyBorder="1" applyAlignment="1">
      <alignment horizontal="left" vertical="top"/>
    </xf>
    <xf numFmtId="0" fontId="23" fillId="3" borderId="2" xfId="0" applyFont="1" applyFill="1" applyBorder="1" applyAlignment="1">
      <alignment horizontal="left" vertical="top"/>
    </xf>
    <xf numFmtId="0" fontId="23" fillId="3" borderId="3" xfId="0" applyFont="1" applyFill="1" applyBorder="1" applyAlignment="1">
      <alignment horizontal="left" vertical="top"/>
    </xf>
    <xf numFmtId="0" fontId="23" fillId="3" borderId="4" xfId="0" applyFont="1" applyFill="1" applyBorder="1" applyAlignment="1">
      <alignment horizontal="left" vertical="top"/>
    </xf>
    <xf numFmtId="0" fontId="23" fillId="0" borderId="2" xfId="0" applyFont="1" applyBorder="1" applyAlignment="1">
      <alignment horizontal="left" vertical="top"/>
    </xf>
    <xf numFmtId="0" fontId="23" fillId="0" borderId="3" xfId="0" applyFont="1" applyBorder="1" applyAlignment="1">
      <alignment horizontal="left" vertical="top"/>
    </xf>
    <xf numFmtId="0" fontId="22" fillId="0" borderId="13" xfId="0" applyFont="1" applyBorder="1" applyAlignment="1">
      <alignment horizontal="center" vertical="top" wrapText="1"/>
    </xf>
    <xf numFmtId="0" fontId="22" fillId="0" borderId="5" xfId="0" applyFont="1" applyBorder="1" applyAlignment="1">
      <alignment horizontal="center" vertical="top" wrapText="1"/>
    </xf>
    <xf numFmtId="0" fontId="22" fillId="0" borderId="8" xfId="0" applyFont="1" applyBorder="1" applyAlignment="1">
      <alignment horizontal="center" vertical="top" wrapText="1"/>
    </xf>
    <xf numFmtId="0" fontId="22" fillId="0" borderId="11" xfId="0" applyFont="1" applyBorder="1" applyAlignment="1">
      <alignment horizontal="center" vertical="top" wrapText="1"/>
    </xf>
    <xf numFmtId="0" fontId="22" fillId="0" borderId="12" xfId="0" applyFont="1" applyBorder="1" applyAlignment="1">
      <alignment horizontal="center" vertical="top" wrapText="1"/>
    </xf>
    <xf numFmtId="0" fontId="22" fillId="0" borderId="14" xfId="0" applyFont="1" applyBorder="1" applyAlignment="1">
      <alignment horizontal="center" vertical="top" wrapText="1"/>
    </xf>
    <xf numFmtId="0" fontId="24" fillId="4" borderId="4" xfId="0" applyFont="1" applyFill="1" applyBorder="1" applyAlignment="1">
      <alignment horizontal="left" vertical="top"/>
    </xf>
    <xf numFmtId="0" fontId="24" fillId="4" borderId="2" xfId="0" applyFont="1" applyFill="1" applyBorder="1" applyAlignment="1">
      <alignment horizontal="left" vertical="top"/>
    </xf>
    <xf numFmtId="0" fontId="24" fillId="4" borderId="3" xfId="0" applyFont="1" applyFill="1" applyBorder="1" applyAlignment="1">
      <alignment horizontal="left" vertical="top"/>
    </xf>
    <xf numFmtId="0" fontId="25" fillId="0" borderId="2" xfId="0" applyFont="1" applyBorder="1" applyAlignment="1" applyProtection="1">
      <alignment horizontal="left" vertical="top"/>
      <protection locked="0"/>
    </xf>
    <xf numFmtId="0" fontId="28" fillId="0" borderId="2" xfId="0" applyFont="1" applyBorder="1" applyAlignment="1" applyProtection="1">
      <alignment horizontal="left" vertical="top"/>
      <protection locked="0"/>
    </xf>
    <xf numFmtId="0" fontId="28" fillId="0" borderId="3" xfId="0" applyFont="1" applyBorder="1" applyAlignment="1" applyProtection="1">
      <alignment horizontal="left" vertical="top"/>
      <protection locked="0"/>
    </xf>
    <xf numFmtId="0" fontId="54" fillId="11" borderId="4" xfId="0" applyFont="1" applyFill="1" applyBorder="1" applyAlignment="1">
      <alignment horizontal="left" vertical="top"/>
    </xf>
    <xf numFmtId="0" fontId="54" fillId="11" borderId="2" xfId="0" applyFont="1" applyFill="1" applyBorder="1" applyAlignment="1">
      <alignment horizontal="left" vertical="top"/>
    </xf>
    <xf numFmtId="0" fontId="54" fillId="11" borderId="3" xfId="0" applyFont="1" applyFill="1" applyBorder="1" applyAlignment="1">
      <alignment horizontal="left" vertical="top"/>
    </xf>
    <xf numFmtId="0" fontId="22" fillId="0" borderId="2" xfId="0" applyFont="1" applyBorder="1" applyAlignment="1" applyProtection="1">
      <alignment horizontal="left" vertical="top"/>
      <protection locked="0"/>
    </xf>
    <xf numFmtId="0" fontId="52" fillId="0" borderId="4" xfId="0" applyFont="1" applyBorder="1" applyAlignment="1">
      <alignment horizontal="left" vertical="top" wrapText="1"/>
    </xf>
    <xf numFmtId="0" fontId="52" fillId="0" borderId="3" xfId="0" applyFont="1" applyBorder="1" applyAlignment="1">
      <alignment horizontal="left" vertical="top" wrapText="1"/>
    </xf>
    <xf numFmtId="0" fontId="22" fillId="4" borderId="2" xfId="0" applyFont="1" applyFill="1" applyBorder="1" applyAlignment="1">
      <alignment horizontal="left" vertical="top" wrapText="1"/>
    </xf>
    <xf numFmtId="0" fontId="26" fillId="4" borderId="2" xfId="0" applyFont="1" applyFill="1" applyBorder="1" applyAlignment="1">
      <alignment wrapText="1"/>
    </xf>
    <xf numFmtId="0" fontId="26" fillId="4" borderId="2" xfId="0" applyFont="1" applyFill="1" applyBorder="1" applyAlignment="1">
      <alignment horizontal="left" vertical="top" wrapText="1"/>
    </xf>
    <xf numFmtId="0" fontId="26" fillId="4" borderId="3" xfId="0" applyFont="1" applyFill="1" applyBorder="1" applyAlignment="1">
      <alignment horizontal="left" vertical="top" wrapText="1"/>
    </xf>
    <xf numFmtId="6" fontId="25" fillId="0" borderId="2" xfId="0" applyNumberFormat="1" applyFont="1" applyBorder="1" applyAlignment="1">
      <alignment horizontal="left" vertical="top" wrapText="1"/>
    </xf>
    <xf numFmtId="6" fontId="25" fillId="0" borderId="3" xfId="0" applyNumberFormat="1" applyFont="1" applyBorder="1" applyAlignment="1">
      <alignment horizontal="left" vertical="top" wrapText="1"/>
    </xf>
    <xf numFmtId="6" fontId="25" fillId="0" borderId="4" xfId="0" applyNumberFormat="1" applyFont="1" applyBorder="1" applyAlignment="1">
      <alignment horizontal="left" vertical="top" wrapText="1"/>
    </xf>
    <xf numFmtId="0" fontId="25" fillId="0" borderId="11" xfId="0" applyFont="1" applyBorder="1" applyAlignment="1">
      <alignment horizontal="left" vertical="top" wrapText="1"/>
    </xf>
    <xf numFmtId="0" fontId="25" fillId="0" borderId="12" xfId="0" applyFont="1" applyBorder="1" applyAlignment="1">
      <alignment horizontal="left" vertical="top" wrapText="1"/>
    </xf>
    <xf numFmtId="0" fontId="25" fillId="0" borderId="14" xfId="0" applyFont="1" applyBorder="1" applyAlignment="1">
      <alignment horizontal="left" vertical="top" wrapText="1"/>
    </xf>
    <xf numFmtId="0" fontId="52" fillId="0" borderId="2" xfId="0" applyFont="1" applyBorder="1" applyAlignment="1">
      <alignment horizontal="left" vertical="top" wrapText="1"/>
    </xf>
    <xf numFmtId="6" fontId="25" fillId="0" borderId="13" xfId="0" applyNumberFormat="1" applyFont="1" applyBorder="1" applyAlignment="1">
      <alignment horizontal="center" vertical="top" wrapText="1"/>
    </xf>
    <xf numFmtId="6" fontId="25" fillId="0" borderId="8" xfId="0" applyNumberFormat="1" applyFont="1" applyBorder="1" applyAlignment="1">
      <alignment horizontal="center" vertical="top" wrapText="1"/>
    </xf>
    <xf numFmtId="6" fontId="25" fillId="0" borderId="11" xfId="0" applyNumberFormat="1" applyFont="1" applyBorder="1" applyAlignment="1">
      <alignment horizontal="center" vertical="top" wrapText="1"/>
    </xf>
    <xf numFmtId="6" fontId="25" fillId="0" borderId="14" xfId="0" applyNumberFormat="1" applyFont="1" applyBorder="1" applyAlignment="1">
      <alignment horizontal="center" vertical="top" wrapText="1"/>
    </xf>
    <xf numFmtId="0" fontId="26" fillId="4" borderId="3" xfId="0" applyFont="1" applyFill="1" applyBorder="1" applyAlignment="1">
      <alignment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0" xfId="0" applyFont="1" applyAlignment="1">
      <alignment horizontal="left" vertical="top" wrapText="1"/>
    </xf>
    <xf numFmtId="0" fontId="25" fillId="0" borderId="15" xfId="0" applyFont="1" applyBorder="1" applyAlignment="1">
      <alignment horizontal="left" vertical="top" wrapText="1"/>
    </xf>
    <xf numFmtId="0" fontId="22" fillId="2" borderId="13" xfId="0" applyFont="1" applyFill="1" applyBorder="1" applyAlignment="1" applyProtection="1">
      <alignment vertical="top" wrapText="1"/>
      <protection locked="0"/>
    </xf>
    <xf numFmtId="0" fontId="22" fillId="2" borderId="5" xfId="0" applyFont="1" applyFill="1" applyBorder="1" applyAlignment="1" applyProtection="1">
      <alignment vertical="top" wrapText="1"/>
      <protection locked="0"/>
    </xf>
    <xf numFmtId="0" fontId="22" fillId="2" borderId="8" xfId="0" applyFont="1" applyFill="1" applyBorder="1" applyAlignment="1" applyProtection="1">
      <alignment vertical="top" wrapText="1"/>
      <protection locked="0"/>
    </xf>
    <xf numFmtId="0" fontId="22" fillId="2" borderId="6" xfId="0" applyFont="1" applyFill="1" applyBorder="1" applyAlignment="1" applyProtection="1">
      <alignment vertical="top" wrapText="1"/>
      <protection locked="0"/>
    </xf>
    <xf numFmtId="0" fontId="22" fillId="2" borderId="0" xfId="0" applyFont="1" applyFill="1" applyAlignment="1" applyProtection="1">
      <alignment vertical="top" wrapText="1"/>
      <protection locked="0"/>
    </xf>
    <xf numFmtId="0" fontId="22" fillId="2" borderId="15" xfId="0" applyFont="1" applyFill="1" applyBorder="1" applyAlignment="1" applyProtection="1">
      <alignment vertical="top" wrapText="1"/>
      <protection locked="0"/>
    </xf>
    <xf numFmtId="0" fontId="22" fillId="2" borderId="11" xfId="0" applyFont="1" applyFill="1" applyBorder="1" applyAlignment="1" applyProtection="1">
      <alignment vertical="top" wrapText="1"/>
      <protection locked="0"/>
    </xf>
    <xf numFmtId="0" fontId="22" fillId="2" borderId="12" xfId="0" applyFont="1" applyFill="1" applyBorder="1" applyAlignment="1" applyProtection="1">
      <alignment vertical="top" wrapText="1"/>
      <protection locked="0"/>
    </xf>
    <xf numFmtId="0" fontId="22" fillId="2" borderId="14" xfId="0" applyFont="1" applyFill="1" applyBorder="1" applyAlignment="1" applyProtection="1">
      <alignment vertical="top" wrapText="1"/>
      <protection locked="0"/>
    </xf>
    <xf numFmtId="0" fontId="22" fillId="11" borderId="13" xfId="0" applyFont="1" applyFill="1" applyBorder="1" applyAlignment="1" applyProtection="1">
      <alignment horizontal="left"/>
      <protection locked="0"/>
    </xf>
    <xf numFmtId="0" fontId="22" fillId="11" borderId="5" xfId="0" applyFont="1" applyFill="1" applyBorder="1" applyAlignment="1" applyProtection="1">
      <alignment horizontal="left"/>
      <protection locked="0"/>
    </xf>
    <xf numFmtId="0" fontId="22" fillId="11" borderId="8" xfId="0" applyFont="1" applyFill="1" applyBorder="1" applyAlignment="1" applyProtection="1">
      <alignment horizontal="left"/>
      <protection locked="0"/>
    </xf>
    <xf numFmtId="0" fontId="22" fillId="11" borderId="6" xfId="0" applyFont="1" applyFill="1" applyBorder="1" applyAlignment="1" applyProtection="1">
      <alignment horizontal="left"/>
      <protection locked="0"/>
    </xf>
    <xf numFmtId="0" fontId="22" fillId="11" borderId="0" xfId="0" applyFont="1" applyFill="1" applyAlignment="1" applyProtection="1">
      <alignment horizontal="left"/>
      <protection locked="0"/>
    </xf>
    <xf numFmtId="0" fontId="22" fillId="11" borderId="15" xfId="0" applyFont="1" applyFill="1" applyBorder="1" applyAlignment="1" applyProtection="1">
      <alignment horizontal="left"/>
      <protection locked="0"/>
    </xf>
    <xf numFmtId="0" fontId="22" fillId="11" borderId="11" xfId="0" applyFont="1" applyFill="1" applyBorder="1" applyAlignment="1" applyProtection="1">
      <alignment horizontal="left"/>
      <protection locked="0"/>
    </xf>
    <xf numFmtId="0" fontId="22" fillId="11" borderId="12" xfId="0" applyFont="1" applyFill="1" applyBorder="1" applyAlignment="1" applyProtection="1">
      <alignment horizontal="left"/>
      <protection locked="0"/>
    </xf>
    <xf numFmtId="0" fontId="22" fillId="11" borderId="14" xfId="0" applyFont="1" applyFill="1" applyBorder="1" applyAlignment="1" applyProtection="1">
      <alignment horizontal="left"/>
      <protection locked="0"/>
    </xf>
    <xf numFmtId="0" fontId="22" fillId="0" borderId="4" xfId="0" applyFont="1" applyBorder="1"/>
    <xf numFmtId="0" fontId="26" fillId="0" borderId="2" xfId="0" applyFont="1" applyBorder="1"/>
    <xf numFmtId="0" fontId="26" fillId="0" borderId="3" xfId="0" applyFont="1" applyBorder="1"/>
    <xf numFmtId="0" fontId="53" fillId="0" borderId="2" xfId="0" applyFont="1" applyBorder="1" applyAlignment="1" applyProtection="1">
      <alignment wrapText="1"/>
      <protection locked="0"/>
    </xf>
    <xf numFmtId="0" fontId="53" fillId="0" borderId="3" xfId="0" applyFont="1" applyBorder="1" applyAlignment="1" applyProtection="1">
      <alignment wrapText="1"/>
      <protection locked="0"/>
    </xf>
    <xf numFmtId="0" fontId="22" fillId="11" borderId="7" xfId="0" applyFont="1" applyFill="1" applyBorder="1" applyAlignment="1" applyProtection="1">
      <alignment horizontal="center" vertical="top"/>
      <protection locked="0"/>
    </xf>
    <xf numFmtId="0" fontId="22" fillId="11" borderId="9" xfId="0" applyFont="1" applyFill="1" applyBorder="1" applyAlignment="1" applyProtection="1">
      <alignment horizontal="center" vertical="top"/>
      <protection locked="0"/>
    </xf>
    <xf numFmtId="0" fontId="24" fillId="4" borderId="4" xfId="0" applyFont="1" applyFill="1" applyBorder="1" applyAlignment="1">
      <alignment horizontal="center" vertical="top" wrapText="1"/>
    </xf>
    <xf numFmtId="0" fontId="24" fillId="4" borderId="3" xfId="0" applyFont="1" applyFill="1" applyBorder="1" applyAlignment="1">
      <alignment horizontal="center" vertical="top" wrapText="1"/>
    </xf>
    <xf numFmtId="0" fontId="25" fillId="0" borderId="13" xfId="0" applyFont="1" applyBorder="1" applyAlignment="1">
      <alignment horizontal="center" vertical="top" wrapText="1"/>
    </xf>
    <xf numFmtId="0" fontId="25" fillId="0" borderId="5" xfId="0" applyFont="1" applyBorder="1" applyAlignment="1">
      <alignment horizontal="center" vertical="top" wrapText="1"/>
    </xf>
    <xf numFmtId="0" fontId="25" fillId="0" borderId="8" xfId="0" applyFont="1" applyBorder="1" applyAlignment="1">
      <alignment horizontal="center" vertical="top" wrapText="1"/>
    </xf>
    <xf numFmtId="0" fontId="25" fillId="0" borderId="11" xfId="0" applyFont="1" applyBorder="1" applyAlignment="1">
      <alignment horizontal="center" vertical="top" wrapText="1"/>
    </xf>
    <xf numFmtId="0" fontId="25" fillId="0" borderId="12" xfId="0" applyFont="1" applyBorder="1" applyAlignment="1">
      <alignment horizontal="center" vertical="top" wrapText="1"/>
    </xf>
    <xf numFmtId="0" fontId="25" fillId="0" borderId="14" xfId="0" applyFont="1" applyBorder="1" applyAlignment="1">
      <alignment horizontal="center" vertical="top" wrapText="1"/>
    </xf>
    <xf numFmtId="44" fontId="25" fillId="0" borderId="13" xfId="0" applyNumberFormat="1" applyFont="1" applyBorder="1" applyAlignment="1">
      <alignment horizontal="center" vertical="top" wrapText="1"/>
    </xf>
    <xf numFmtId="44" fontId="25" fillId="0" borderId="11" xfId="0" applyNumberFormat="1" applyFont="1" applyBorder="1" applyAlignment="1">
      <alignment horizontal="center" vertical="top" wrapText="1"/>
    </xf>
    <xf numFmtId="0" fontId="22" fillId="12" borderId="11" xfId="0" applyFont="1" applyFill="1" applyBorder="1" applyAlignment="1">
      <alignment horizontal="left"/>
    </xf>
    <xf numFmtId="0" fontId="22" fillId="12" borderId="12" xfId="0" applyFont="1" applyFill="1" applyBorder="1" applyAlignment="1">
      <alignment horizontal="left"/>
    </xf>
    <xf numFmtId="0" fontId="22" fillId="0" borderId="4" xfId="0" applyFont="1" applyBorder="1" applyAlignment="1">
      <alignment horizontal="center"/>
    </xf>
    <xf numFmtId="0" fontId="22" fillId="0" borderId="3" xfId="0" applyFont="1" applyBorder="1" applyAlignment="1">
      <alignment horizontal="center"/>
    </xf>
    <xf numFmtId="38" fontId="22" fillId="0" borderId="4" xfId="0" applyNumberFormat="1" applyFont="1" applyBorder="1" applyAlignment="1">
      <alignment horizontal="center"/>
    </xf>
    <xf numFmtId="38" fontId="22" fillId="0" borderId="3" xfId="0" applyNumberFormat="1" applyFont="1" applyBorder="1" applyAlignment="1">
      <alignment horizontal="center"/>
    </xf>
    <xf numFmtId="38" fontId="25" fillId="0" borderId="4" xfId="0" applyNumberFormat="1" applyFont="1" applyBorder="1" applyAlignment="1">
      <alignment horizontal="center"/>
    </xf>
    <xf numFmtId="38" fontId="25" fillId="0" borderId="3" xfId="0" applyNumberFormat="1" applyFont="1" applyBorder="1" applyAlignment="1">
      <alignment horizontal="center"/>
    </xf>
    <xf numFmtId="0" fontId="25" fillId="2" borderId="4" xfId="0" applyFont="1" applyFill="1" applyBorder="1" applyAlignment="1" applyProtection="1">
      <alignment horizontal="left" vertical="top"/>
      <protection locked="0"/>
    </xf>
    <xf numFmtId="0" fontId="25" fillId="2" borderId="3" xfId="0" applyFont="1" applyFill="1" applyBorder="1" applyAlignment="1" applyProtection="1">
      <alignment horizontal="left" vertical="top"/>
      <protection locked="0"/>
    </xf>
    <xf numFmtId="0" fontId="52" fillId="0" borderId="4" xfId="0" applyFont="1" applyBorder="1" applyAlignment="1" applyProtection="1">
      <alignment horizontal="left" vertical="top" wrapText="1"/>
      <protection locked="0"/>
    </xf>
    <xf numFmtId="0" fontId="53" fillId="0" borderId="2" xfId="0" applyFont="1" applyBorder="1" applyAlignment="1" applyProtection="1">
      <alignment horizontal="left" vertical="top" wrapText="1"/>
      <protection locked="0"/>
    </xf>
    <xf numFmtId="0" fontId="53" fillId="0" borderId="3" xfId="0" applyFont="1" applyBorder="1" applyAlignment="1" applyProtection="1">
      <alignment horizontal="left" vertical="top" wrapText="1"/>
      <protection locked="0"/>
    </xf>
    <xf numFmtId="6" fontId="52" fillId="0" borderId="4" xfId="0" applyNumberFormat="1" applyFont="1" applyBorder="1" applyAlignment="1" applyProtection="1">
      <alignment horizontal="left" vertical="top" wrapText="1"/>
      <protection locked="0"/>
    </xf>
    <xf numFmtId="0" fontId="52" fillId="0" borderId="3" xfId="0" applyFont="1" applyBorder="1" applyAlignment="1" applyProtection="1">
      <alignment horizontal="left" vertical="top" wrapText="1"/>
      <protection locked="0"/>
    </xf>
    <xf numFmtId="2" fontId="25" fillId="0" borderId="13" xfId="0" applyNumberFormat="1" applyFont="1" applyBorder="1" applyAlignment="1">
      <alignment horizontal="left" vertical="top" wrapText="1"/>
    </xf>
    <xf numFmtId="2" fontId="25" fillId="0" borderId="8" xfId="0" applyNumberFormat="1" applyFont="1" applyBorder="1" applyAlignment="1">
      <alignment horizontal="left" vertical="top" wrapText="1"/>
    </xf>
    <xf numFmtId="0" fontId="28" fillId="0" borderId="11" xfId="0" applyFont="1" applyBorder="1" applyAlignment="1">
      <alignment horizontal="left" vertical="top" wrapText="1"/>
    </xf>
    <xf numFmtId="0" fontId="28" fillId="0" borderId="14" xfId="0" applyFont="1" applyBorder="1" applyAlignment="1">
      <alignment horizontal="left" vertical="top" wrapText="1"/>
    </xf>
    <xf numFmtId="0" fontId="28" fillId="0" borderId="12" xfId="0" applyFont="1" applyBorder="1" applyAlignment="1">
      <alignment horizontal="left" vertical="top" wrapText="1"/>
    </xf>
    <xf numFmtId="6" fontId="25" fillId="0" borderId="1" xfId="0" applyNumberFormat="1" applyFont="1" applyBorder="1" applyAlignment="1">
      <alignment horizontal="left" vertical="top" wrapText="1"/>
    </xf>
    <xf numFmtId="0" fontId="56" fillId="11" borderId="4" xfId="0" applyFont="1" applyFill="1" applyBorder="1" applyAlignment="1" applyProtection="1">
      <alignment horizontal="left" vertical="top" wrapText="1"/>
      <protection locked="0"/>
    </xf>
    <xf numFmtId="0" fontId="56" fillId="11" borderId="2" xfId="0" applyFont="1" applyFill="1" applyBorder="1" applyAlignment="1" applyProtection="1">
      <alignment horizontal="left" vertical="top" wrapText="1"/>
      <protection locked="0"/>
    </xf>
    <xf numFmtId="0" fontId="56" fillId="11" borderId="3" xfId="0" applyFont="1" applyFill="1" applyBorder="1" applyAlignment="1" applyProtection="1">
      <alignment horizontal="left" vertical="top" wrapText="1"/>
      <protection locked="0"/>
    </xf>
    <xf numFmtId="0" fontId="22" fillId="0" borderId="4" xfId="0" applyFont="1" applyBorder="1" applyAlignment="1" applyProtection="1">
      <alignment horizontal="left" vertical="top"/>
      <protection locked="0"/>
    </xf>
    <xf numFmtId="0" fontId="26" fillId="0" borderId="2" xfId="0" applyFont="1" applyBorder="1" applyAlignment="1" applyProtection="1">
      <alignment horizontal="left" vertical="top"/>
      <protection locked="0"/>
    </xf>
    <xf numFmtId="0" fontId="26" fillId="0" borderId="3" xfId="0" applyFont="1" applyBorder="1" applyAlignment="1" applyProtection="1">
      <alignment horizontal="left" vertical="top"/>
      <protection locked="0"/>
    </xf>
    <xf numFmtId="0" fontId="26" fillId="11" borderId="13" xfId="0" applyFont="1" applyFill="1" applyBorder="1" applyAlignment="1" applyProtection="1">
      <alignment horizontal="left" vertical="top" wrapText="1"/>
      <protection locked="0"/>
    </xf>
    <xf numFmtId="0" fontId="26" fillId="11" borderId="5" xfId="0" applyFont="1" applyFill="1" applyBorder="1" applyAlignment="1" applyProtection="1">
      <alignment horizontal="left" vertical="top" wrapText="1"/>
      <protection locked="0"/>
    </xf>
    <xf numFmtId="0" fontId="26" fillId="11" borderId="8" xfId="0" applyFont="1" applyFill="1" applyBorder="1" applyAlignment="1" applyProtection="1">
      <alignment horizontal="left" vertical="top" wrapText="1"/>
      <protection locked="0"/>
    </xf>
    <xf numFmtId="0" fontId="26" fillId="11" borderId="6" xfId="0" applyFont="1" applyFill="1" applyBorder="1" applyAlignment="1" applyProtection="1">
      <alignment horizontal="left" vertical="top" wrapText="1"/>
      <protection locked="0"/>
    </xf>
    <xf numFmtId="0" fontId="26" fillId="11" borderId="0" xfId="0" applyFont="1" applyFill="1" applyAlignment="1" applyProtection="1">
      <alignment horizontal="left" vertical="top" wrapText="1"/>
      <protection locked="0"/>
    </xf>
    <xf numFmtId="0" fontId="26" fillId="11" borderId="15" xfId="0" applyFont="1" applyFill="1" applyBorder="1" applyAlignment="1" applyProtection="1">
      <alignment horizontal="left" vertical="top" wrapText="1"/>
      <protection locked="0"/>
    </xf>
    <xf numFmtId="0" fontId="26" fillId="11" borderId="11" xfId="0" applyFont="1" applyFill="1" applyBorder="1" applyAlignment="1" applyProtection="1">
      <alignment horizontal="left" vertical="top" wrapText="1"/>
      <protection locked="0"/>
    </xf>
    <xf numFmtId="0" fontId="26" fillId="11" borderId="12" xfId="0" applyFont="1" applyFill="1" applyBorder="1" applyAlignment="1" applyProtection="1">
      <alignment horizontal="left" vertical="top" wrapText="1"/>
      <protection locked="0"/>
    </xf>
    <xf numFmtId="0" fontId="26" fillId="11" borderId="14" xfId="0" applyFont="1" applyFill="1" applyBorder="1" applyAlignment="1" applyProtection="1">
      <alignment horizontal="left" vertical="top" wrapText="1"/>
      <protection locked="0"/>
    </xf>
    <xf numFmtId="0" fontId="28" fillId="0" borderId="4" xfId="0" applyFont="1" applyBorder="1" applyAlignment="1">
      <alignment horizontal="left" vertical="top" wrapText="1"/>
    </xf>
    <xf numFmtId="0" fontId="22" fillId="2" borderId="4" xfId="0" applyFont="1" applyFill="1" applyBorder="1" applyAlignment="1">
      <alignment horizontal="left" vertical="top"/>
    </xf>
    <xf numFmtId="0" fontId="23" fillId="0" borderId="4" xfId="0" applyFont="1" applyBorder="1" applyAlignment="1">
      <alignment horizontal="left" vertical="top" wrapText="1"/>
    </xf>
    <xf numFmtId="0" fontId="22" fillId="0" borderId="4" xfId="0" applyFont="1" applyBorder="1" applyAlignment="1">
      <alignment horizontal="center" vertical="top"/>
    </xf>
    <xf numFmtId="0" fontId="22" fillId="0" borderId="2" xfId="0" applyFont="1" applyBorder="1" applyAlignment="1">
      <alignment horizontal="center" vertical="top"/>
    </xf>
    <xf numFmtId="0" fontId="22" fillId="0" borderId="3" xfId="0" applyFont="1" applyBorder="1" applyAlignment="1">
      <alignment horizontal="center" vertical="top"/>
    </xf>
    <xf numFmtId="0" fontId="23" fillId="0" borderId="4" xfId="0" applyFont="1" applyBorder="1" applyAlignment="1">
      <alignment horizontal="left" vertical="top"/>
    </xf>
    <xf numFmtId="0" fontId="58" fillId="10" borderId="4" xfId="0" applyFont="1" applyFill="1" applyBorder="1" applyAlignment="1">
      <alignment horizontal="left"/>
    </xf>
    <xf numFmtId="0" fontId="58" fillId="10" borderId="2" xfId="0" applyFont="1" applyFill="1" applyBorder="1" applyAlignment="1">
      <alignment horizontal="left"/>
    </xf>
    <xf numFmtId="0" fontId="58" fillId="10" borderId="3" xfId="0" applyFont="1" applyFill="1" applyBorder="1" applyAlignment="1">
      <alignment horizontal="left"/>
    </xf>
    <xf numFmtId="0" fontId="22" fillId="0" borderId="4" xfId="0" applyFont="1" applyBorder="1" applyAlignment="1" applyProtection="1">
      <alignment horizontal="center" vertical="top"/>
      <protection locked="0"/>
    </xf>
    <xf numFmtId="0" fontId="22" fillId="0" borderId="2" xfId="0" applyFont="1" applyBorder="1" applyAlignment="1" applyProtection="1">
      <alignment horizontal="center" vertical="top"/>
      <protection locked="0"/>
    </xf>
    <xf numFmtId="0" fontId="22" fillId="0" borderId="3" xfId="0" applyFont="1" applyBorder="1" applyAlignment="1" applyProtection="1">
      <alignment horizontal="center" vertical="top"/>
      <protection locked="0"/>
    </xf>
    <xf numFmtId="0" fontId="26" fillId="0" borderId="4" xfId="0" applyFont="1" applyBorder="1" applyAlignment="1">
      <alignment horizontal="left"/>
    </xf>
    <xf numFmtId="0" fontId="26" fillId="0" borderId="2" xfId="0" applyFont="1" applyBorder="1" applyAlignment="1">
      <alignment horizontal="left"/>
    </xf>
    <xf numFmtId="0" fontId="26" fillId="0" borderId="3" xfId="0" applyFont="1" applyBorder="1" applyAlignment="1">
      <alignment horizontal="left"/>
    </xf>
    <xf numFmtId="0" fontId="26" fillId="0" borderId="4" xfId="0" applyFont="1" applyBorder="1" applyAlignment="1">
      <alignment horizontal="left" vertical="top" wrapText="1"/>
    </xf>
    <xf numFmtId="44" fontId="22" fillId="2" borderId="4" xfId="2" applyFont="1" applyFill="1" applyBorder="1" applyAlignment="1" applyProtection="1">
      <alignment vertical="top"/>
      <protection locked="0"/>
    </xf>
    <xf numFmtId="44" fontId="26" fillId="0" borderId="2" xfId="2" applyFont="1" applyBorder="1" applyAlignment="1" applyProtection="1">
      <alignment vertical="top"/>
      <protection locked="0"/>
    </xf>
    <xf numFmtId="44" fontId="26" fillId="0" borderId="3" xfId="2" applyFont="1" applyBorder="1" applyAlignment="1" applyProtection="1">
      <alignment vertical="top"/>
      <protection locked="0"/>
    </xf>
    <xf numFmtId="0" fontId="28" fillId="0" borderId="4" xfId="0" applyFont="1" applyBorder="1" applyAlignment="1">
      <alignment horizontal="left"/>
    </xf>
    <xf numFmtId="0" fontId="28" fillId="0" borderId="2" xfId="0" applyFont="1" applyBorder="1" applyAlignment="1">
      <alignment horizontal="left"/>
    </xf>
    <xf numFmtId="0" fontId="28" fillId="0" borderId="3" xfId="0" applyFont="1" applyBorder="1" applyAlignment="1">
      <alignment horizontal="left"/>
    </xf>
    <xf numFmtId="0" fontId="26" fillId="11" borderId="4" xfId="0" applyFont="1" applyFill="1" applyBorder="1" applyAlignment="1" applyProtection="1">
      <alignment horizontal="left" vertical="top" wrapText="1"/>
      <protection locked="0"/>
    </xf>
    <xf numFmtId="0" fontId="26" fillId="11" borderId="2" xfId="0" applyFont="1" applyFill="1" applyBorder="1" applyAlignment="1" applyProtection="1">
      <alignment horizontal="left" vertical="top" wrapText="1"/>
      <protection locked="0"/>
    </xf>
    <xf numFmtId="0" fontId="26" fillId="11" borderId="3" xfId="0" applyFont="1" applyFill="1" applyBorder="1" applyAlignment="1" applyProtection="1">
      <alignment horizontal="left" vertical="top" wrapText="1"/>
      <protection locked="0"/>
    </xf>
    <xf numFmtId="0" fontId="58" fillId="10" borderId="4" xfId="0" applyFont="1" applyFill="1" applyBorder="1" applyAlignment="1">
      <alignment horizontal="left" vertical="top" wrapText="1"/>
    </xf>
    <xf numFmtId="0" fontId="58" fillId="10" borderId="2" xfId="0" applyFont="1" applyFill="1" applyBorder="1" applyAlignment="1">
      <alignment horizontal="left" vertical="top" wrapText="1"/>
    </xf>
    <xf numFmtId="0" fontId="58" fillId="10" borderId="3" xfId="0" applyFont="1" applyFill="1" applyBorder="1" applyAlignment="1">
      <alignment horizontal="left" vertical="top" wrapText="1"/>
    </xf>
    <xf numFmtId="0" fontId="24" fillId="0" borderId="4" xfId="0" applyFont="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36" fillId="0" borderId="4" xfId="0" applyFont="1" applyBorder="1" applyAlignment="1">
      <alignment horizontal="left" vertical="top" wrapText="1"/>
    </xf>
    <xf numFmtId="0" fontId="36" fillId="0" borderId="2" xfId="0" applyFont="1" applyBorder="1" applyAlignment="1">
      <alignment horizontal="left" vertical="top" wrapText="1"/>
    </xf>
    <xf numFmtId="0" fontId="23" fillId="11" borderId="4" xfId="0" applyFont="1" applyFill="1" applyBorder="1" applyAlignment="1" applyProtection="1">
      <alignment horizontal="left" vertical="top" wrapText="1"/>
      <protection locked="0"/>
    </xf>
    <xf numFmtId="0" fontId="23" fillId="11" borderId="2" xfId="0" applyFont="1" applyFill="1" applyBorder="1" applyAlignment="1" applyProtection="1">
      <alignment horizontal="left" vertical="top" wrapText="1"/>
      <protection locked="0"/>
    </xf>
    <xf numFmtId="0" fontId="23" fillId="11" borderId="3" xfId="0" applyFont="1" applyFill="1" applyBorder="1" applyAlignment="1" applyProtection="1">
      <alignment horizontal="left" vertical="top" wrapText="1"/>
      <protection locked="0"/>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32" fillId="0" borderId="4" xfId="0" applyFont="1" applyBorder="1" applyAlignment="1">
      <alignment horizontal="left" vertical="top"/>
    </xf>
    <xf numFmtId="0" fontId="32" fillId="0" borderId="2" xfId="0" applyFont="1" applyBorder="1" applyAlignment="1">
      <alignment horizontal="left" vertical="top"/>
    </xf>
    <xf numFmtId="0" fontId="32" fillId="0" borderId="3" xfId="0" applyFont="1" applyBorder="1" applyAlignment="1">
      <alignment horizontal="left" vertical="top"/>
    </xf>
    <xf numFmtId="0" fontId="25" fillId="2" borderId="2" xfId="0" applyFont="1" applyFill="1" applyBorder="1" applyAlignment="1" applyProtection="1">
      <alignment horizontal="left" vertical="top"/>
      <protection locked="0"/>
    </xf>
    <xf numFmtId="0" fontId="22" fillId="2" borderId="2" xfId="0" applyFont="1" applyFill="1" applyBorder="1" applyAlignment="1" applyProtection="1">
      <alignment horizontal="left" vertical="top"/>
      <protection locked="0"/>
    </xf>
    <xf numFmtId="0" fontId="22" fillId="2" borderId="3" xfId="0" applyFont="1" applyFill="1" applyBorder="1" applyAlignment="1" applyProtection="1">
      <alignment horizontal="left" vertical="top"/>
      <protection locked="0"/>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13" xfId="0" applyFont="1" applyBorder="1" applyAlignment="1">
      <alignment horizontal="left" vertical="center"/>
    </xf>
    <xf numFmtId="0" fontId="23" fillId="0" borderId="5" xfId="0" applyFont="1" applyBorder="1" applyAlignment="1">
      <alignment horizontal="left" vertical="center"/>
    </xf>
    <xf numFmtId="0" fontId="23" fillId="0" borderId="8" xfId="0" applyFont="1" applyBorder="1" applyAlignment="1">
      <alignment horizontal="left" vertical="center"/>
    </xf>
    <xf numFmtId="0" fontId="2" fillId="11" borderId="13" xfId="0" applyFont="1" applyFill="1" applyBorder="1" applyAlignment="1" applyProtection="1">
      <alignment horizontal="left" vertical="top" wrapText="1"/>
      <protection locked="0"/>
    </xf>
    <xf numFmtId="0" fontId="2" fillId="11" borderId="5" xfId="0" applyFont="1" applyFill="1" applyBorder="1" applyAlignment="1" applyProtection="1">
      <alignment horizontal="left" vertical="top" wrapText="1"/>
      <protection locked="0"/>
    </xf>
    <xf numFmtId="0" fontId="2" fillId="11" borderId="8" xfId="0" applyFont="1" applyFill="1" applyBorder="1" applyAlignment="1" applyProtection="1">
      <alignment horizontal="left" vertical="top" wrapText="1"/>
      <protection locked="0"/>
    </xf>
    <xf numFmtId="0" fontId="2" fillId="11" borderId="6" xfId="0" applyFont="1" applyFill="1" applyBorder="1" applyAlignment="1" applyProtection="1">
      <alignment horizontal="left" vertical="top" wrapText="1"/>
      <protection locked="0"/>
    </xf>
    <xf numFmtId="0" fontId="2" fillId="11" borderId="0" xfId="0" applyFont="1" applyFill="1" applyAlignment="1" applyProtection="1">
      <alignment horizontal="left" vertical="top" wrapText="1"/>
      <protection locked="0"/>
    </xf>
    <xf numFmtId="0" fontId="2" fillId="11" borderId="15" xfId="0" applyFont="1" applyFill="1" applyBorder="1" applyAlignment="1" applyProtection="1">
      <alignment horizontal="left" vertical="top" wrapText="1"/>
      <protection locked="0"/>
    </xf>
    <xf numFmtId="0" fontId="2" fillId="11" borderId="11" xfId="0" applyFont="1" applyFill="1" applyBorder="1" applyAlignment="1" applyProtection="1">
      <alignment horizontal="left" vertical="top" wrapText="1"/>
      <protection locked="0"/>
    </xf>
    <xf numFmtId="0" fontId="2" fillId="11" borderId="12" xfId="0" applyFont="1" applyFill="1" applyBorder="1" applyAlignment="1" applyProtection="1">
      <alignment horizontal="left" vertical="top" wrapText="1"/>
      <protection locked="0"/>
    </xf>
    <xf numFmtId="0" fontId="2" fillId="11" borderId="14" xfId="0" applyFont="1" applyFill="1" applyBorder="1" applyAlignment="1" applyProtection="1">
      <alignment horizontal="left" vertical="top" wrapText="1"/>
      <protection locked="0"/>
    </xf>
    <xf numFmtId="0" fontId="11" fillId="11" borderId="4" xfId="0" applyFont="1" applyFill="1" applyBorder="1" applyAlignment="1" applyProtection="1">
      <alignment horizontal="left"/>
      <protection locked="0"/>
    </xf>
    <xf numFmtId="0" fontId="11" fillId="11" borderId="3" xfId="0" applyFont="1" applyFill="1" applyBorder="1" applyAlignment="1" applyProtection="1">
      <alignment horizontal="left"/>
      <protection locked="0"/>
    </xf>
    <xf numFmtId="0" fontId="29" fillId="0" borderId="13" xfId="0" applyFont="1" applyBorder="1" applyAlignment="1">
      <alignment horizontal="center" vertical="center"/>
    </xf>
    <xf numFmtId="0" fontId="26" fillId="0" borderId="11" xfId="0" applyFont="1" applyBorder="1" applyAlignment="1">
      <alignment horizontal="center" vertical="center"/>
    </xf>
    <xf numFmtId="0" fontId="29" fillId="0" borderId="13" xfId="0" applyFont="1" applyBorder="1" applyAlignment="1">
      <alignment horizontal="center" vertical="center" wrapText="1"/>
    </xf>
    <xf numFmtId="0" fontId="26" fillId="0" borderId="11" xfId="0" applyFont="1" applyBorder="1" applyAlignment="1">
      <alignment horizontal="center" vertical="center" wrapText="1"/>
    </xf>
    <xf numFmtId="0" fontId="23" fillId="0" borderId="22" xfId="0" applyFont="1" applyBorder="1" applyAlignment="1">
      <alignment horizontal="left" vertical="center"/>
    </xf>
    <xf numFmtId="0" fontId="23" fillId="0" borderId="3" xfId="0" applyFont="1" applyBorder="1" applyAlignment="1">
      <alignment horizontal="left" vertical="center"/>
    </xf>
    <xf numFmtId="0" fontId="23" fillId="2" borderId="22" xfId="0" applyFont="1" applyFill="1" applyBorder="1" applyAlignment="1" applyProtection="1">
      <alignment horizontal="left" vertical="center"/>
      <protection locked="0"/>
    </xf>
    <xf numFmtId="0" fontId="23" fillId="2" borderId="3" xfId="0" applyFont="1" applyFill="1" applyBorder="1" applyAlignment="1" applyProtection="1">
      <alignment horizontal="left" vertical="center"/>
      <protection locked="0"/>
    </xf>
    <xf numFmtId="0" fontId="29" fillId="0" borderId="7" xfId="0" applyFont="1" applyBorder="1" applyAlignment="1">
      <alignment horizontal="center" vertical="center"/>
    </xf>
    <xf numFmtId="0" fontId="29" fillId="0" borderId="10" xfId="0" applyFont="1" applyBorder="1" applyAlignment="1">
      <alignment horizontal="center" vertical="center"/>
    </xf>
    <xf numFmtId="0" fontId="29" fillId="0" borderId="8" xfId="0" applyFont="1" applyBorder="1" applyAlignment="1">
      <alignment horizontal="center" vertical="center"/>
    </xf>
    <xf numFmtId="0" fontId="29" fillId="0" borderId="11" xfId="0" applyFont="1" applyBorder="1" applyAlignment="1">
      <alignment horizontal="center" vertical="center"/>
    </xf>
    <xf numFmtId="0" fontId="29" fillId="0" borderId="14" xfId="0" applyFont="1" applyBorder="1" applyAlignment="1">
      <alignment horizontal="center" vertical="center"/>
    </xf>
    <xf numFmtId="0" fontId="29" fillId="4" borderId="22" xfId="4" applyFont="1" applyFill="1" applyBorder="1" applyAlignment="1">
      <alignment horizontal="left" vertical="center"/>
    </xf>
    <xf numFmtId="0" fontId="29" fillId="4" borderId="24" xfId="4" applyFont="1" applyFill="1" applyBorder="1" applyAlignment="1">
      <alignment horizontal="left" vertical="center"/>
    </xf>
    <xf numFmtId="0" fontId="29" fillId="0" borderId="22" xfId="0" applyFont="1" applyBorder="1" applyAlignment="1">
      <alignment horizontal="left" vertical="center"/>
    </xf>
    <xf numFmtId="0" fontId="29" fillId="0" borderId="3" xfId="0" applyFont="1" applyBorder="1" applyAlignment="1">
      <alignment horizontal="left" vertical="center"/>
    </xf>
    <xf numFmtId="0" fontId="28" fillId="0" borderId="2" xfId="0" applyFont="1" applyBorder="1" applyAlignment="1">
      <alignment horizontal="center" wrapText="1"/>
    </xf>
    <xf numFmtId="0" fontId="28" fillId="0" borderId="24" xfId="0" applyFont="1" applyBorder="1" applyAlignment="1">
      <alignment wrapText="1"/>
    </xf>
    <xf numFmtId="0" fontId="23" fillId="2" borderId="2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8" fillId="0" borderId="22" xfId="0" applyFont="1" applyBorder="1" applyAlignment="1">
      <alignment horizontal="left" vertical="center"/>
    </xf>
    <xf numFmtId="0" fontId="28" fillId="0" borderId="3" xfId="0" applyFont="1" applyBorder="1" applyAlignment="1">
      <alignment horizontal="left" vertical="center"/>
    </xf>
    <xf numFmtId="0" fontId="23" fillId="11" borderId="22" xfId="0" applyFont="1" applyFill="1" applyBorder="1" applyAlignment="1" applyProtection="1">
      <alignment horizontal="left" vertical="center"/>
      <protection locked="0"/>
    </xf>
    <xf numFmtId="0" fontId="23" fillId="11" borderId="3" xfId="0" applyFont="1" applyFill="1" applyBorder="1" applyAlignment="1" applyProtection="1">
      <alignment horizontal="left" vertical="center"/>
      <protection locked="0"/>
    </xf>
    <xf numFmtId="0" fontId="30" fillId="0" borderId="22" xfId="0" applyFont="1" applyBorder="1" applyAlignment="1">
      <alignment horizontal="right" vertical="center"/>
    </xf>
    <xf numFmtId="0" fontId="30" fillId="0" borderId="3" xfId="0" applyFont="1" applyBorder="1" applyAlignment="1">
      <alignment horizontal="right" vertical="center"/>
    </xf>
    <xf numFmtId="0" fontId="23" fillId="3" borderId="22" xfId="0" applyFont="1" applyFill="1" applyBorder="1" applyAlignment="1">
      <alignment horizontal="left" vertical="center"/>
    </xf>
    <xf numFmtId="0" fontId="23" fillId="3" borderId="3" xfId="0" applyFont="1" applyFill="1" applyBorder="1" applyAlignment="1">
      <alignment horizontal="left" vertical="center"/>
    </xf>
    <xf numFmtId="0" fontId="30" fillId="0" borderId="22" xfId="0" applyFont="1" applyBorder="1" applyAlignment="1">
      <alignment horizontal="left" vertical="center"/>
    </xf>
    <xf numFmtId="0" fontId="30" fillId="0" borderId="3" xfId="0" applyFont="1" applyBorder="1" applyAlignment="1">
      <alignment horizontal="left" vertical="center"/>
    </xf>
    <xf numFmtId="0" fontId="28" fillId="0" borderId="4" xfId="0" applyFont="1" applyBorder="1" applyAlignment="1">
      <alignment horizontal="left" wrapText="1"/>
    </xf>
    <xf numFmtId="0" fontId="28" fillId="0" borderId="3" xfId="0" applyFont="1" applyBorder="1" applyAlignment="1">
      <alignment horizontal="left" wrapText="1"/>
    </xf>
    <xf numFmtId="0" fontId="23" fillId="2" borderId="22" xfId="0" applyFont="1" applyFill="1" applyBorder="1" applyAlignment="1">
      <alignment horizontal="left" vertical="center"/>
    </xf>
    <xf numFmtId="0" fontId="23" fillId="2" borderId="3" xfId="0" applyFont="1" applyFill="1" applyBorder="1" applyAlignment="1">
      <alignment horizontal="left" vertical="center"/>
    </xf>
    <xf numFmtId="0" fontId="28" fillId="0" borderId="2" xfId="0" applyFont="1" applyBorder="1" applyAlignment="1">
      <alignment horizontal="left" wrapText="1"/>
    </xf>
    <xf numFmtId="0" fontId="28" fillId="0" borderId="24" xfId="0" applyFont="1" applyBorder="1" applyAlignment="1">
      <alignment horizontal="left" wrapText="1"/>
    </xf>
    <xf numFmtId="0" fontId="29" fillId="4" borderId="2" xfId="4" applyFont="1" applyFill="1" applyBorder="1" applyAlignment="1">
      <alignment horizontal="left" vertical="center"/>
    </xf>
    <xf numFmtId="0" fontId="26" fillId="0" borderId="24" xfId="0" applyFont="1" applyBorder="1" applyAlignment="1">
      <alignment vertical="center"/>
    </xf>
    <xf numFmtId="3" fontId="23" fillId="2" borderId="22" xfId="0" applyNumberFormat="1" applyFont="1" applyFill="1" applyBorder="1" applyAlignment="1" applyProtection="1">
      <alignment horizontal="left" vertical="center"/>
      <protection locked="0"/>
    </xf>
    <xf numFmtId="0" fontId="62" fillId="2" borderId="22" xfId="0" applyFont="1" applyFill="1" applyBorder="1" applyAlignment="1" applyProtection="1">
      <alignment horizontal="left" vertical="center"/>
      <protection locked="0"/>
    </xf>
    <xf numFmtId="0" fontId="62" fillId="2" borderId="3" xfId="0" applyFont="1" applyFill="1" applyBorder="1" applyAlignment="1" applyProtection="1">
      <alignment horizontal="left" vertical="center"/>
      <protection locked="0"/>
    </xf>
    <xf numFmtId="0" fontId="29" fillId="0" borderId="22" xfId="0" applyFont="1" applyBorder="1" applyAlignment="1">
      <alignment horizontal="left" vertical="center" indent="1"/>
    </xf>
    <xf numFmtId="0" fontId="29" fillId="0" borderId="3" xfId="0" applyFont="1" applyBorder="1" applyAlignment="1">
      <alignment horizontal="left" vertical="center" indent="1"/>
    </xf>
    <xf numFmtId="0" fontId="28" fillId="2" borderId="22" xfId="0" applyFont="1" applyFill="1" applyBorder="1" applyAlignment="1" applyProtection="1">
      <alignment horizontal="left" vertical="center"/>
      <protection locked="0"/>
    </xf>
    <xf numFmtId="0" fontId="28" fillId="2" borderId="3" xfId="0" applyFont="1" applyFill="1" applyBorder="1" applyAlignment="1" applyProtection="1">
      <alignment horizontal="left" vertical="center"/>
      <protection locked="0"/>
    </xf>
    <xf numFmtId="0" fontId="29" fillId="0" borderId="7" xfId="0" applyFont="1" applyBorder="1" applyAlignment="1">
      <alignment horizontal="center" vertical="center" wrapText="1"/>
    </xf>
    <xf numFmtId="0" fontId="29" fillId="0" borderId="10" xfId="0" applyFont="1" applyBorder="1" applyAlignment="1">
      <alignment horizontal="center" vertical="center" wrapText="1"/>
    </xf>
    <xf numFmtId="0" fontId="29" fillId="4" borderId="7"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13" borderId="7" xfId="0" applyFont="1" applyFill="1" applyBorder="1" applyAlignment="1">
      <alignment horizontal="center" vertical="center" wrapText="1"/>
    </xf>
    <xf numFmtId="0" fontId="29" fillId="13" borderId="10" xfId="0" applyFont="1" applyFill="1" applyBorder="1" applyAlignment="1">
      <alignment horizontal="center" vertical="center" wrapText="1"/>
    </xf>
    <xf numFmtId="0" fontId="22" fillId="4" borderId="6" xfId="0" applyFont="1" applyFill="1" applyBorder="1" applyAlignment="1">
      <alignment horizontal="left" vertical="top" wrapText="1"/>
    </xf>
    <xf numFmtId="0" fontId="22" fillId="4" borderId="0" xfId="0" applyFont="1" applyFill="1" applyAlignment="1">
      <alignment horizontal="left" vertical="top" wrapText="1"/>
    </xf>
    <xf numFmtId="0" fontId="22" fillId="0" borderId="35" xfId="0" applyFont="1" applyBorder="1" applyAlignment="1">
      <alignment horizontal="center" vertical="center"/>
    </xf>
    <xf numFmtId="0" fontId="22" fillId="0" borderId="37" xfId="0" applyFont="1" applyBorder="1" applyAlignment="1">
      <alignment horizontal="center" vertical="center"/>
    </xf>
    <xf numFmtId="0" fontId="39" fillId="0" borderId="38" xfId="0" applyFont="1" applyBorder="1" applyAlignment="1">
      <alignment horizontal="right" vertical="center"/>
    </xf>
    <xf numFmtId="0" fontId="39" fillId="0" borderId="39" xfId="0" applyFont="1" applyBorder="1" applyAlignment="1">
      <alignment horizontal="right" vertical="center"/>
    </xf>
    <xf numFmtId="0" fontId="22" fillId="11" borderId="32" xfId="0" applyFont="1" applyFill="1" applyBorder="1" applyAlignment="1" applyProtection="1">
      <alignment horizontal="center" vertical="top" wrapText="1"/>
      <protection locked="0"/>
    </xf>
    <xf numFmtId="0" fontId="22" fillId="11" borderId="33" xfId="0" applyFont="1" applyFill="1" applyBorder="1" applyAlignment="1" applyProtection="1">
      <alignment horizontal="center" vertical="top" wrapText="1"/>
      <protection locked="0"/>
    </xf>
    <xf numFmtId="0" fontId="22" fillId="11" borderId="34" xfId="0" applyFont="1" applyFill="1" applyBorder="1" applyAlignment="1" applyProtection="1">
      <alignment horizontal="center" vertical="top" wrapText="1"/>
      <protection locked="0"/>
    </xf>
    <xf numFmtId="0" fontId="25" fillId="12" borderId="4" xfId="0" applyFont="1" applyFill="1" applyBorder="1" applyAlignment="1">
      <alignment horizontal="center" vertical="top"/>
    </xf>
    <xf numFmtId="0" fontId="25" fillId="12" borderId="2" xfId="0" applyFont="1" applyFill="1" applyBorder="1" applyAlignment="1">
      <alignment horizontal="center" vertical="top"/>
    </xf>
    <xf numFmtId="0" fontId="25" fillId="12" borderId="3" xfId="0" applyFont="1" applyFill="1" applyBorder="1" applyAlignment="1">
      <alignment horizontal="center" vertical="top"/>
    </xf>
    <xf numFmtId="0" fontId="22" fillId="12" borderId="1" xfId="0" applyFont="1" applyFill="1" applyBorder="1" applyAlignment="1">
      <alignment horizontal="center" vertical="top"/>
    </xf>
    <xf numFmtId="0" fontId="22" fillId="0" borderId="36" xfId="0" applyFont="1" applyBorder="1" applyAlignment="1">
      <alignment horizontal="center" vertical="center"/>
    </xf>
    <xf numFmtId="0" fontId="39" fillId="0" borderId="32" xfId="0" applyFont="1" applyBorder="1" applyAlignment="1">
      <alignment horizontal="right" vertical="center"/>
    </xf>
    <xf numFmtId="0" fontId="39" fillId="0" borderId="40" xfId="0" applyFont="1" applyBorder="1" applyAlignment="1">
      <alignment horizontal="right" vertical="center"/>
    </xf>
    <xf numFmtId="9" fontId="23" fillId="2" borderId="6" xfId="0" applyNumberFormat="1" applyFont="1" applyFill="1" applyBorder="1" applyAlignment="1" applyProtection="1">
      <alignment horizontal="left" vertical="top"/>
      <protection locked="0"/>
    </xf>
    <xf numFmtId="0" fontId="26" fillId="0" borderId="15" xfId="0" applyFont="1" applyBorder="1" applyAlignment="1" applyProtection="1">
      <alignment horizontal="left" vertical="top"/>
      <protection locked="0"/>
    </xf>
    <xf numFmtId="0" fontId="39" fillId="0" borderId="1" xfId="0" applyFont="1" applyBorder="1" applyAlignment="1">
      <alignment horizontal="center" vertical="center"/>
    </xf>
    <xf numFmtId="0" fontId="39" fillId="0" borderId="10" xfId="0" applyFont="1" applyBorder="1" applyAlignment="1">
      <alignment horizontal="center" vertical="center"/>
    </xf>
    <xf numFmtId="0" fontId="18" fillId="2" borderId="4" xfId="0" applyFont="1" applyFill="1" applyBorder="1" applyAlignment="1" applyProtection="1">
      <alignment horizontal="left" vertical="top" wrapText="1"/>
      <protection locked="0"/>
    </xf>
    <xf numFmtId="0" fontId="28" fillId="2" borderId="3" xfId="0" applyFont="1" applyFill="1" applyBorder="1" applyAlignment="1" applyProtection="1">
      <alignment horizontal="left" vertical="top" wrapText="1"/>
      <protection locked="0"/>
    </xf>
    <xf numFmtId="0" fontId="22" fillId="12" borderId="4" xfId="0" applyFont="1" applyFill="1" applyBorder="1" applyAlignment="1">
      <alignment horizontal="center" vertical="top"/>
    </xf>
    <xf numFmtId="0" fontId="22" fillId="12" borderId="3" xfId="0" applyFont="1" applyFill="1" applyBorder="1" applyAlignment="1">
      <alignment horizontal="center" vertical="top"/>
    </xf>
    <xf numFmtId="0" fontId="22" fillId="0" borderId="10" xfId="0" applyFont="1" applyBorder="1" applyAlignment="1">
      <alignment horizontal="center" vertical="center"/>
    </xf>
    <xf numFmtId="0" fontId="22" fillId="0" borderId="1" xfId="0" applyFont="1" applyBorder="1" applyAlignment="1">
      <alignment horizontal="center" vertical="center"/>
    </xf>
    <xf numFmtId="0" fontId="22" fillId="0" borderId="7" xfId="0" applyFont="1" applyBorder="1" applyAlignment="1">
      <alignment horizontal="center" vertical="center"/>
    </xf>
    <xf numFmtId="0" fontId="39" fillId="0" borderId="41" xfId="0" applyFont="1" applyBorder="1" applyAlignment="1">
      <alignment horizontal="right" vertical="center"/>
    </xf>
    <xf numFmtId="0" fontId="39" fillId="0" borderId="30" xfId="0" applyFont="1" applyBorder="1" applyAlignment="1">
      <alignment horizontal="right" vertical="center"/>
    </xf>
    <xf numFmtId="0" fontId="24" fillId="12" borderId="11" xfId="0" applyFont="1" applyFill="1" applyBorder="1" applyAlignment="1">
      <alignment horizontal="center" vertical="top"/>
    </xf>
    <xf numFmtId="0" fontId="24" fillId="12" borderId="12" xfId="0" applyFont="1" applyFill="1" applyBorder="1" applyAlignment="1">
      <alignment horizontal="center" vertical="top"/>
    </xf>
    <xf numFmtId="0" fontId="23" fillId="2" borderId="6" xfId="0" applyFont="1" applyFill="1" applyBorder="1" applyAlignment="1" applyProtection="1">
      <alignment horizontal="left" vertical="top"/>
      <protection locked="0"/>
    </xf>
    <xf numFmtId="0" fontId="22" fillId="11" borderId="0" xfId="0" applyFont="1" applyFill="1" applyAlignment="1" applyProtection="1">
      <alignment horizontal="left" vertical="top"/>
      <protection locked="0"/>
    </xf>
    <xf numFmtId="0" fontId="22" fillId="11" borderId="15" xfId="0" applyFont="1" applyFill="1" applyBorder="1" applyAlignment="1" applyProtection="1">
      <alignment horizontal="left" vertical="top"/>
      <protection locked="0"/>
    </xf>
    <xf numFmtId="37" fontId="35" fillId="2" borderId="4" xfId="0" applyNumberFormat="1" applyFont="1" applyFill="1" applyBorder="1" applyAlignment="1" applyProtection="1">
      <alignment horizontal="left"/>
      <protection locked="0"/>
    </xf>
    <xf numFmtId="37" fontId="35" fillId="2" borderId="3" xfId="0" applyNumberFormat="1" applyFont="1" applyFill="1" applyBorder="1" applyAlignment="1" applyProtection="1">
      <alignment horizontal="left"/>
      <protection locked="0"/>
    </xf>
    <xf numFmtId="3" fontId="51" fillId="0" borderId="0" xfId="0" applyNumberFormat="1" applyFont="1" applyAlignment="1">
      <alignment horizontal="left"/>
    </xf>
    <xf numFmtId="3" fontId="25" fillId="0" borderId="12" xfId="0" applyNumberFormat="1" applyFont="1" applyBorder="1" applyAlignment="1">
      <alignment horizontal="left"/>
    </xf>
    <xf numFmtId="37" fontId="22" fillId="0" borderId="0" xfId="0" applyNumberFormat="1" applyFont="1" applyAlignment="1">
      <alignment horizontal="left"/>
    </xf>
    <xf numFmtId="37" fontId="22" fillId="0" borderId="0" xfId="0" applyNumberFormat="1" applyFont="1" applyAlignment="1">
      <alignment wrapText="1"/>
    </xf>
    <xf numFmtId="0" fontId="32" fillId="0" borderId="0" xfId="0" applyFont="1" applyAlignment="1">
      <alignment horizontal="center" vertical="center"/>
    </xf>
    <xf numFmtId="9" fontId="25" fillId="0" borderId="0" xfId="0" applyNumberFormat="1" applyFont="1" applyAlignment="1">
      <alignment horizontal="left"/>
    </xf>
    <xf numFmtId="0" fontId="22" fillId="0" borderId="4" xfId="0" applyFont="1" applyBorder="1" applyAlignment="1">
      <alignment vertical="top" wrapText="1"/>
    </xf>
    <xf numFmtId="0" fontId="26" fillId="0" borderId="2" xfId="0" applyFont="1" applyBorder="1" applyAlignment="1">
      <alignment vertical="top" wrapText="1"/>
    </xf>
    <xf numFmtId="0" fontId="26" fillId="0" borderId="3" xfId="0" applyFont="1" applyBorder="1" applyAlignment="1">
      <alignment vertical="top" wrapText="1"/>
    </xf>
    <xf numFmtId="0" fontId="26" fillId="2" borderId="13" xfId="0" applyFont="1" applyFill="1" applyBorder="1" applyAlignment="1" applyProtection="1">
      <alignment horizontal="left" vertical="top" wrapText="1"/>
      <protection locked="0"/>
    </xf>
    <xf numFmtId="0" fontId="26" fillId="2" borderId="5" xfId="0" applyFont="1" applyFill="1" applyBorder="1" applyAlignment="1" applyProtection="1">
      <alignment horizontal="left" vertical="top" wrapText="1"/>
      <protection locked="0"/>
    </xf>
    <xf numFmtId="0" fontId="26" fillId="2" borderId="8" xfId="0" applyFont="1" applyFill="1" applyBorder="1" applyAlignment="1" applyProtection="1">
      <alignment horizontal="left" vertical="top" wrapText="1"/>
      <protection locked="0"/>
    </xf>
    <xf numFmtId="0" fontId="26" fillId="2" borderId="6" xfId="0" applyFont="1" applyFill="1" applyBorder="1" applyAlignment="1" applyProtection="1">
      <alignment horizontal="left" vertical="top" wrapText="1"/>
      <protection locked="0"/>
    </xf>
    <xf numFmtId="0" fontId="26" fillId="2" borderId="0" xfId="0" applyFont="1" applyFill="1" applyAlignment="1" applyProtection="1">
      <alignment horizontal="left" vertical="top" wrapText="1"/>
      <protection locked="0"/>
    </xf>
    <xf numFmtId="0" fontId="26" fillId="2" borderId="15" xfId="0" applyFont="1" applyFill="1" applyBorder="1" applyAlignment="1" applyProtection="1">
      <alignment horizontal="left" vertical="top" wrapText="1"/>
      <protection locked="0"/>
    </xf>
    <xf numFmtId="0" fontId="26" fillId="2" borderId="11" xfId="0" applyFont="1" applyFill="1" applyBorder="1" applyAlignment="1" applyProtection="1">
      <alignment horizontal="left" vertical="top" wrapText="1"/>
      <protection locked="0"/>
    </xf>
    <xf numFmtId="0" fontId="26" fillId="2" borderId="12" xfId="0" applyFont="1" applyFill="1" applyBorder="1" applyAlignment="1" applyProtection="1">
      <alignment horizontal="left" vertical="top" wrapText="1"/>
      <protection locked="0"/>
    </xf>
    <xf numFmtId="0" fontId="26" fillId="2" borderId="14" xfId="0" applyFont="1" applyFill="1" applyBorder="1" applyAlignment="1" applyProtection="1">
      <alignment horizontal="left" vertical="top" wrapText="1"/>
      <protection locked="0"/>
    </xf>
    <xf numFmtId="6" fontId="26" fillId="2" borderId="4" xfId="0" applyNumberFormat="1" applyFont="1" applyFill="1" applyBorder="1" applyProtection="1">
      <protection locked="0"/>
    </xf>
    <xf numFmtId="0" fontId="26" fillId="2" borderId="14" xfId="0" applyFont="1" applyFill="1" applyBorder="1" applyProtection="1">
      <protection locked="0"/>
    </xf>
    <xf numFmtId="0" fontId="22" fillId="11" borderId="4" xfId="0" applyFont="1" applyFill="1" applyBorder="1"/>
    <xf numFmtId="0" fontId="26" fillId="11" borderId="3" xfId="0" applyFont="1" applyFill="1" applyBorder="1"/>
    <xf numFmtId="6" fontId="26" fillId="2" borderId="11" xfId="0" applyNumberFormat="1" applyFont="1" applyFill="1" applyBorder="1" applyProtection="1">
      <protection locked="0"/>
    </xf>
    <xf numFmtId="0" fontId="28" fillId="0" borderId="2" xfId="0" applyFont="1" applyBorder="1" applyAlignment="1">
      <alignment vertical="top" wrapText="1"/>
    </xf>
    <xf numFmtId="0" fontId="25" fillId="2" borderId="4" xfId="0" applyFont="1" applyFill="1" applyBorder="1" applyProtection="1">
      <protection locked="0"/>
    </xf>
    <xf numFmtId="0" fontId="28" fillId="0" borderId="3" xfId="0" applyFont="1" applyBorder="1" applyProtection="1">
      <protection locked="0"/>
    </xf>
    <xf numFmtId="0" fontId="28" fillId="0" borderId="6" xfId="0" applyFont="1" applyBorder="1" applyAlignment="1">
      <alignment horizontal="left" vertical="top" wrapText="1"/>
    </xf>
    <xf numFmtId="0" fontId="28" fillId="0" borderId="0" xfId="0" applyFont="1" applyAlignment="1">
      <alignment horizontal="left" vertical="top" wrapText="1"/>
    </xf>
    <xf numFmtId="0" fontId="28" fillId="0" borderId="15" xfId="0" applyFont="1" applyBorder="1" applyAlignment="1">
      <alignment horizontal="left" vertical="top" wrapText="1"/>
    </xf>
    <xf numFmtId="0" fontId="25" fillId="0" borderId="2" xfId="0" applyFont="1" applyBorder="1" applyAlignment="1">
      <alignment vertical="top" wrapText="1"/>
    </xf>
    <xf numFmtId="0" fontId="25" fillId="2" borderId="13" xfId="0" applyFont="1" applyFill="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8" fillId="0" borderId="6" xfId="0" applyFont="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28" fillId="0" borderId="15" xfId="0" applyFont="1" applyBorder="1" applyAlignment="1" applyProtection="1">
      <alignment horizontal="left" vertical="top" wrapText="1"/>
      <protection locked="0"/>
    </xf>
    <xf numFmtId="0" fontId="28" fillId="0" borderId="11" xfId="0" applyFont="1" applyBorder="1" applyAlignment="1" applyProtection="1">
      <alignment horizontal="left" vertical="top" wrapText="1"/>
      <protection locked="0"/>
    </xf>
    <xf numFmtId="0" fontId="28" fillId="0" borderId="12" xfId="0" applyFont="1" applyBorder="1" applyAlignment="1" applyProtection="1">
      <alignment horizontal="left" vertical="top" wrapText="1"/>
      <protection locked="0"/>
    </xf>
    <xf numFmtId="0" fontId="28" fillId="0" borderId="14" xfId="0" applyFont="1" applyBorder="1" applyAlignment="1" applyProtection="1">
      <alignment horizontal="left" vertical="top" wrapText="1"/>
      <protection locked="0"/>
    </xf>
    <xf numFmtId="0" fontId="25" fillId="0" borderId="4" xfId="0" applyFont="1" applyBorder="1"/>
    <xf numFmtId="0" fontId="28" fillId="0" borderId="2" xfId="0" applyFont="1" applyBorder="1"/>
    <xf numFmtId="0" fontId="28" fillId="0" borderId="6" xfId="0" applyFont="1" applyBorder="1" applyAlignment="1">
      <alignment wrapText="1"/>
    </xf>
    <xf numFmtId="0" fontId="28" fillId="0" borderId="0" xfId="0" applyFont="1" applyAlignment="1">
      <alignment wrapText="1"/>
    </xf>
    <xf numFmtId="0" fontId="28" fillId="0" borderId="15" xfId="0" applyFont="1" applyBorder="1" applyAlignment="1">
      <alignment wrapText="1"/>
    </xf>
    <xf numFmtId="0" fontId="28" fillId="0" borderId="3" xfId="0" applyFont="1" applyBorder="1"/>
    <xf numFmtId="0" fontId="25" fillId="2" borderId="4" xfId="0" applyFont="1" applyFill="1" applyBorder="1" applyAlignment="1" applyProtection="1">
      <alignment horizontal="left"/>
      <protection locked="0"/>
    </xf>
    <xf numFmtId="0" fontId="25" fillId="2" borderId="2" xfId="0" applyFont="1" applyFill="1" applyBorder="1" applyAlignment="1" applyProtection="1">
      <alignment horizontal="left"/>
      <protection locked="0"/>
    </xf>
    <xf numFmtId="0" fontId="25" fillId="2" borderId="3" xfId="0" applyFont="1" applyFill="1" applyBorder="1" applyAlignment="1" applyProtection="1">
      <alignment horizontal="left"/>
      <protection locked="0"/>
    </xf>
    <xf numFmtId="0" fontId="28" fillId="2" borderId="2" xfId="0" applyFont="1" applyFill="1" applyBorder="1" applyProtection="1">
      <protection locked="0"/>
    </xf>
    <xf numFmtId="0" fontId="28" fillId="2" borderId="3" xfId="0" applyFont="1" applyFill="1" applyBorder="1" applyProtection="1">
      <protection locked="0"/>
    </xf>
    <xf numFmtId="0" fontId="28" fillId="0" borderId="2" xfId="0" applyFont="1" applyBorder="1" applyAlignment="1" applyProtection="1">
      <alignment horizontal="left"/>
      <protection locked="0"/>
    </xf>
    <xf numFmtId="0" fontId="28" fillId="0" borderId="3" xfId="0" applyFont="1" applyBorder="1" applyAlignment="1" applyProtection="1">
      <alignment horizontal="left"/>
      <protection locked="0"/>
    </xf>
    <xf numFmtId="0" fontId="25" fillId="3" borderId="4" xfId="0" applyFont="1" applyFill="1" applyBorder="1"/>
    <xf numFmtId="0" fontId="28" fillId="3" borderId="2" xfId="0" applyFont="1" applyFill="1" applyBorder="1"/>
    <xf numFmtId="0" fontId="28" fillId="3" borderId="3" xfId="0" applyFont="1" applyFill="1" applyBorder="1"/>
    <xf numFmtId="0" fontId="28" fillId="0" borderId="2" xfId="0" applyFont="1" applyBorder="1" applyProtection="1">
      <protection locked="0"/>
    </xf>
    <xf numFmtId="0" fontId="28" fillId="2" borderId="4" xfId="0" applyFont="1" applyFill="1" applyBorder="1" applyProtection="1">
      <protection locked="0"/>
    </xf>
    <xf numFmtId="0" fontId="25" fillId="11" borderId="21" xfId="0" applyFont="1" applyFill="1" applyBorder="1" applyAlignment="1" applyProtection="1">
      <alignment horizontal="left"/>
      <protection locked="0"/>
    </xf>
    <xf numFmtId="0" fontId="25" fillId="3" borderId="4" xfId="0" applyFont="1" applyFill="1" applyBorder="1" applyAlignment="1">
      <alignment horizontal="left"/>
    </xf>
    <xf numFmtId="0" fontId="25" fillId="3" borderId="2" xfId="0" applyFont="1" applyFill="1" applyBorder="1" applyAlignment="1">
      <alignment horizontal="left"/>
    </xf>
    <xf numFmtId="0" fontId="25" fillId="3" borderId="3" xfId="0" applyFont="1" applyFill="1" applyBorder="1" applyAlignment="1">
      <alignment horizontal="left"/>
    </xf>
    <xf numFmtId="0" fontId="25" fillId="11" borderId="2" xfId="0" applyFont="1" applyFill="1" applyBorder="1" applyAlignment="1" applyProtection="1">
      <alignment horizontal="left" vertical="top" wrapText="1"/>
      <protection locked="0"/>
    </xf>
    <xf numFmtId="0" fontId="25" fillId="3" borderId="13" xfId="0" applyFont="1" applyFill="1" applyBorder="1" applyAlignment="1">
      <alignment horizontal="left" vertical="top" wrapText="1"/>
    </xf>
    <xf numFmtId="0" fontId="25" fillId="9" borderId="4" xfId="0" applyFont="1" applyFill="1" applyBorder="1" applyAlignment="1">
      <alignment horizontal="left"/>
    </xf>
    <xf numFmtId="0" fontId="25" fillId="9" borderId="2" xfId="0" applyFont="1" applyFill="1" applyBorder="1" applyAlignment="1">
      <alignment horizontal="left"/>
    </xf>
    <xf numFmtId="0" fontId="25" fillId="9" borderId="3" xfId="0" applyFont="1" applyFill="1" applyBorder="1" applyAlignment="1">
      <alignment horizontal="left"/>
    </xf>
    <xf numFmtId="0" fontId="22" fillId="11" borderId="4" xfId="0" applyFont="1" applyFill="1" applyBorder="1" applyAlignment="1" applyProtection="1">
      <alignment horizontal="left" vertical="top" wrapText="1"/>
      <protection locked="0"/>
    </xf>
    <xf numFmtId="0" fontId="22" fillId="11" borderId="2" xfId="0" applyFont="1" applyFill="1" applyBorder="1" applyAlignment="1" applyProtection="1">
      <alignment horizontal="left" vertical="top" wrapText="1"/>
      <protection locked="0"/>
    </xf>
    <xf numFmtId="0" fontId="22" fillId="11" borderId="3" xfId="0" applyFont="1" applyFill="1" applyBorder="1" applyAlignment="1" applyProtection="1">
      <alignment horizontal="left" vertical="top" wrapText="1"/>
      <protection locked="0"/>
    </xf>
    <xf numFmtId="0" fontId="61" fillId="10" borderId="4" xfId="0" applyFont="1" applyFill="1" applyBorder="1" applyAlignment="1">
      <alignment horizontal="left" vertical="top" wrapText="1"/>
    </xf>
    <xf numFmtId="0" fontId="61" fillId="10" borderId="2" xfId="0" applyFont="1" applyFill="1" applyBorder="1" applyAlignment="1">
      <alignment horizontal="left" vertical="top" wrapText="1"/>
    </xf>
    <xf numFmtId="0" fontId="61" fillId="10" borderId="3" xfId="0" applyFont="1" applyFill="1" applyBorder="1" applyAlignment="1">
      <alignment horizontal="left" vertical="top" wrapText="1"/>
    </xf>
    <xf numFmtId="0" fontId="26" fillId="0" borderId="11" xfId="0" applyFont="1" applyBorder="1" applyAlignment="1">
      <alignment horizontal="left" vertical="top" wrapText="1"/>
    </xf>
    <xf numFmtId="0" fontId="26" fillId="0" borderId="12" xfId="0" applyFont="1" applyBorder="1" applyAlignment="1">
      <alignment horizontal="left" vertical="top" wrapText="1"/>
    </xf>
    <xf numFmtId="0" fontId="26" fillId="0" borderId="14" xfId="0" applyFont="1" applyBorder="1" applyAlignment="1">
      <alignment horizontal="left" vertical="top" wrapText="1"/>
    </xf>
    <xf numFmtId="0" fontId="63" fillId="0" borderId="4" xfId="0" applyFont="1" applyBorder="1" applyAlignment="1">
      <alignment horizontal="left" vertical="top" wrapText="1"/>
    </xf>
    <xf numFmtId="0" fontId="63" fillId="0" borderId="2" xfId="0" applyFont="1" applyBorder="1" applyAlignment="1">
      <alignment horizontal="left" vertical="top" wrapText="1"/>
    </xf>
    <xf numFmtId="0" fontId="63" fillId="0" borderId="3" xfId="0" applyFont="1"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11" borderId="13" xfId="0" applyFill="1" applyBorder="1" applyAlignment="1" applyProtection="1">
      <alignment horizontal="left" vertical="top" wrapText="1"/>
      <protection locked="0"/>
    </xf>
    <xf numFmtId="0" fontId="0" fillId="11" borderId="5" xfId="0" applyFill="1" applyBorder="1" applyAlignment="1" applyProtection="1">
      <alignment horizontal="left" vertical="top" wrapText="1"/>
      <protection locked="0"/>
    </xf>
    <xf numFmtId="0" fontId="0" fillId="11" borderId="8" xfId="0" applyFill="1" applyBorder="1" applyAlignment="1" applyProtection="1">
      <alignment horizontal="left" vertical="top" wrapText="1"/>
      <protection locked="0"/>
    </xf>
    <xf numFmtId="0" fontId="0" fillId="11" borderId="6" xfId="0" applyFill="1" applyBorder="1" applyAlignment="1" applyProtection="1">
      <alignment horizontal="left" vertical="top" wrapText="1"/>
      <protection locked="0"/>
    </xf>
    <xf numFmtId="0" fontId="0" fillId="11" borderId="0" xfId="0" applyFill="1" applyAlignment="1" applyProtection="1">
      <alignment horizontal="left" vertical="top" wrapText="1"/>
      <protection locked="0"/>
    </xf>
    <xf numFmtId="0" fontId="0" fillId="11" borderId="15" xfId="0" applyFill="1" applyBorder="1" applyAlignment="1" applyProtection="1">
      <alignment horizontal="left" vertical="top" wrapText="1"/>
      <protection locked="0"/>
    </xf>
    <xf numFmtId="0" fontId="0" fillId="11" borderId="11" xfId="0" applyFill="1" applyBorder="1" applyAlignment="1" applyProtection="1">
      <alignment horizontal="left" vertical="top" wrapText="1"/>
      <protection locked="0"/>
    </xf>
    <xf numFmtId="0" fontId="0" fillId="11" borderId="12" xfId="0" applyFill="1" applyBorder="1" applyAlignment="1" applyProtection="1">
      <alignment horizontal="left" vertical="top" wrapText="1"/>
      <protection locked="0"/>
    </xf>
    <xf numFmtId="0" fontId="0" fillId="11" borderId="14" xfId="0" applyFill="1" applyBorder="1" applyAlignment="1" applyProtection="1">
      <alignment horizontal="left" vertical="top" wrapText="1"/>
      <protection locked="0"/>
    </xf>
    <xf numFmtId="0" fontId="0" fillId="11" borderId="13" xfId="0" applyFill="1" applyBorder="1" applyAlignment="1" applyProtection="1">
      <alignment horizontal="left"/>
      <protection locked="0"/>
    </xf>
    <xf numFmtId="0" fontId="0" fillId="11" borderId="5" xfId="0" applyFill="1" applyBorder="1" applyAlignment="1" applyProtection="1">
      <alignment horizontal="left"/>
      <protection locked="0"/>
    </xf>
    <xf numFmtId="0" fontId="0" fillId="11" borderId="8" xfId="0" applyFill="1" applyBorder="1" applyAlignment="1" applyProtection="1">
      <alignment horizontal="left"/>
      <protection locked="0"/>
    </xf>
    <xf numFmtId="0" fontId="0" fillId="11" borderId="6" xfId="0" applyFill="1" applyBorder="1" applyAlignment="1" applyProtection="1">
      <alignment horizontal="left"/>
      <protection locked="0"/>
    </xf>
    <xf numFmtId="0" fontId="0" fillId="11" borderId="0" xfId="0" applyFill="1" applyAlignment="1" applyProtection="1">
      <alignment horizontal="left"/>
      <protection locked="0"/>
    </xf>
    <xf numFmtId="0" fontId="0" fillId="11" borderId="15" xfId="0" applyFill="1" applyBorder="1" applyAlignment="1" applyProtection="1">
      <alignment horizontal="left"/>
      <protection locked="0"/>
    </xf>
    <xf numFmtId="0" fontId="0" fillId="11" borderId="11" xfId="0" applyFill="1" applyBorder="1" applyAlignment="1" applyProtection="1">
      <alignment horizontal="left"/>
      <protection locked="0"/>
    </xf>
    <xf numFmtId="0" fontId="0" fillId="11" borderId="12" xfId="0" applyFill="1" applyBorder="1" applyAlignment="1" applyProtection="1">
      <alignment horizontal="left"/>
      <protection locked="0"/>
    </xf>
    <xf numFmtId="0" fontId="0" fillId="11" borderId="14" xfId="0" applyFill="1" applyBorder="1" applyAlignment="1" applyProtection="1">
      <alignment horizontal="left"/>
      <protection locked="0"/>
    </xf>
    <xf numFmtId="0" fontId="24" fillId="4" borderId="2" xfId="0" applyFont="1" applyFill="1" applyBorder="1" applyAlignment="1">
      <alignment horizontal="center" vertical="top" wrapText="1"/>
    </xf>
    <xf numFmtId="0" fontId="28" fillId="0" borderId="1" xfId="0" applyNumberFormat="1" applyFont="1" applyBorder="1" applyAlignment="1">
      <alignment vertical="center" shrinkToFit="1"/>
    </xf>
    <xf numFmtId="44" fontId="22" fillId="9" borderId="4" xfId="2" applyFont="1" applyFill="1" applyBorder="1" applyAlignment="1" applyProtection="1">
      <alignment horizontal="left" vertical="top"/>
    </xf>
    <xf numFmtId="44" fontId="22" fillId="9" borderId="3" xfId="2" applyFont="1" applyFill="1" applyBorder="1" applyAlignment="1" applyProtection="1">
      <alignment horizontal="left" vertical="top"/>
    </xf>
    <xf numFmtId="9" fontId="22" fillId="9" borderId="4" xfId="5" applyFont="1" applyFill="1" applyBorder="1" applyAlignment="1" applyProtection="1">
      <alignment horizontal="left" vertical="top"/>
    </xf>
    <xf numFmtId="9" fontId="22" fillId="9" borderId="3" xfId="5" applyFont="1" applyFill="1" applyBorder="1" applyAlignment="1" applyProtection="1">
      <alignment horizontal="left" vertical="top"/>
    </xf>
    <xf numFmtId="0" fontId="25" fillId="9" borderId="4" xfId="0" applyFont="1" applyFill="1" applyBorder="1" applyAlignment="1" applyProtection="1">
      <alignment horizontal="left" wrapText="1"/>
    </xf>
    <xf numFmtId="0" fontId="25" fillId="9" borderId="2" xfId="0" applyFont="1" applyFill="1" applyBorder="1" applyAlignment="1" applyProtection="1">
      <alignment horizontal="left" wrapText="1"/>
    </xf>
    <xf numFmtId="0" fontId="25" fillId="9" borderId="3" xfId="0" applyFont="1" applyFill="1" applyBorder="1" applyAlignment="1" applyProtection="1">
      <alignment horizontal="left" wrapText="1"/>
    </xf>
    <xf numFmtId="0" fontId="28" fillId="0" borderId="1" xfId="0" applyFont="1" applyBorder="1" applyAlignment="1" applyProtection="1">
      <alignment horizontal="left" vertical="top"/>
    </xf>
    <xf numFmtId="0" fontId="22" fillId="0" borderId="4" xfId="0" applyFont="1" applyBorder="1" applyAlignment="1" applyProtection="1">
      <alignment horizontal="left" vertical="top"/>
    </xf>
    <xf numFmtId="0" fontId="23" fillId="0" borderId="2" xfId="0" applyFont="1" applyBorder="1" applyAlignment="1" applyProtection="1">
      <alignment horizontal="left" vertical="top"/>
    </xf>
    <xf numFmtId="0" fontId="23" fillId="0" borderId="3" xfId="0" applyFont="1" applyBorder="1" applyAlignment="1" applyProtection="1">
      <alignment horizontal="left" vertical="top"/>
    </xf>
    <xf numFmtId="6" fontId="22" fillId="0" borderId="4" xfId="0" applyNumberFormat="1" applyFont="1" applyBorder="1" applyAlignment="1" applyProtection="1">
      <alignment horizontal="center" vertical="top"/>
    </xf>
    <xf numFmtId="0" fontId="26" fillId="0" borderId="3" xfId="0" applyFont="1" applyBorder="1" applyAlignment="1" applyProtection="1">
      <alignment horizontal="center" vertical="top"/>
    </xf>
    <xf numFmtId="0" fontId="56" fillId="0" borderId="0" xfId="0" applyFont="1" applyProtection="1"/>
    <xf numFmtId="0" fontId="57" fillId="0" borderId="0" xfId="0" applyFont="1" applyAlignment="1" applyProtection="1">
      <alignment horizontal="left" vertical="center" indent="13"/>
    </xf>
    <xf numFmtId="0" fontId="52" fillId="0" borderId="0" xfId="0" applyFont="1" applyProtection="1"/>
    <xf numFmtId="0" fontId="36" fillId="0" borderId="4" xfId="0" applyFont="1" applyBorder="1" applyAlignment="1" applyProtection="1">
      <alignment horizontal="left" vertical="top"/>
    </xf>
    <xf numFmtId="0" fontId="36" fillId="0" borderId="2" xfId="0" applyFont="1" applyBorder="1" applyAlignment="1" applyProtection="1">
      <alignment horizontal="left" vertical="top"/>
    </xf>
    <xf numFmtId="0" fontId="22" fillId="0" borderId="2" xfId="0" applyFont="1" applyBorder="1" applyAlignment="1" applyProtection="1">
      <alignment horizontal="left" vertical="top"/>
    </xf>
    <xf numFmtId="0" fontId="56" fillId="0" borderId="4" xfId="0" applyFont="1" applyBorder="1" applyAlignment="1" applyProtection="1">
      <alignment horizontal="left" vertical="top" wrapText="1"/>
    </xf>
    <xf numFmtId="0" fontId="56" fillId="0" borderId="2" xfId="0" applyFont="1" applyBorder="1" applyAlignment="1" applyProtection="1">
      <alignment horizontal="left" vertical="top" wrapText="1"/>
    </xf>
    <xf numFmtId="0" fontId="56" fillId="0" borderId="3" xfId="0" applyFont="1" applyBorder="1" applyAlignment="1" applyProtection="1">
      <alignment horizontal="left" vertical="top" wrapText="1"/>
    </xf>
    <xf numFmtId="0" fontId="61" fillId="12" borderId="4" xfId="0" applyFont="1" applyFill="1" applyBorder="1" applyAlignment="1" applyProtection="1">
      <alignment horizontal="left"/>
    </xf>
    <xf numFmtId="0" fontId="61" fillId="12" borderId="2" xfId="0" applyFont="1" applyFill="1" applyBorder="1" applyAlignment="1" applyProtection="1">
      <alignment horizontal="left"/>
    </xf>
    <xf numFmtId="0" fontId="61" fillId="12" borderId="3" xfId="0" applyFont="1" applyFill="1" applyBorder="1" applyAlignment="1" applyProtection="1">
      <alignment horizontal="left"/>
    </xf>
    <xf numFmtId="0" fontId="25" fillId="0" borderId="4" xfId="0" applyFont="1" applyBorder="1" applyAlignment="1" applyProtection="1">
      <alignment horizontal="left" vertical="top" wrapText="1"/>
    </xf>
    <xf numFmtId="0" fontId="25" fillId="0" borderId="2" xfId="0" applyFont="1" applyBorder="1" applyAlignment="1" applyProtection="1">
      <alignment horizontal="left" vertical="top" wrapText="1"/>
    </xf>
    <xf numFmtId="0" fontId="25" fillId="0" borderId="3" xfId="0" applyFont="1" applyBorder="1" applyAlignment="1" applyProtection="1">
      <alignment horizontal="left" vertical="top" wrapText="1"/>
    </xf>
    <xf numFmtId="0" fontId="56" fillId="0" borderId="4" xfId="0" applyFont="1" applyBorder="1" applyAlignment="1" applyProtection="1">
      <alignment horizontal="left" vertical="top" wrapText="1"/>
      <protection locked="0"/>
    </xf>
    <xf numFmtId="0" fontId="56" fillId="0" borderId="2" xfId="0" applyFont="1" applyBorder="1" applyAlignment="1" applyProtection="1">
      <alignment horizontal="left" vertical="top" wrapText="1"/>
      <protection locked="0"/>
    </xf>
    <xf numFmtId="0" fontId="56" fillId="0" borderId="3" xfId="0" applyFont="1" applyBorder="1" applyAlignment="1" applyProtection="1">
      <alignment horizontal="left" vertical="top" wrapText="1"/>
      <protection locked="0"/>
    </xf>
    <xf numFmtId="0" fontId="51" fillId="3" borderId="4" xfId="0" applyFont="1" applyFill="1" applyBorder="1" applyProtection="1"/>
    <xf numFmtId="0" fontId="26" fillId="3" borderId="2" xfId="0" applyFont="1" applyFill="1" applyBorder="1" applyProtection="1"/>
    <xf numFmtId="0" fontId="23" fillId="0" borderId="2" xfId="0" applyFont="1" applyBorder="1" applyProtection="1"/>
    <xf numFmtId="0" fontId="23" fillId="0" borderId="3" xfId="0" applyFont="1" applyBorder="1" applyProtection="1"/>
    <xf numFmtId="0" fontId="22" fillId="0" borderId="2" xfId="0" applyFont="1" applyBorder="1" applyProtection="1"/>
    <xf numFmtId="0" fontId="22" fillId="0" borderId="0" xfId="0" applyFont="1" applyProtection="1"/>
    <xf numFmtId="0" fontId="26" fillId="0" borderId="0" xfId="0" applyFont="1" applyProtection="1"/>
    <xf numFmtId="0" fontId="22" fillId="4" borderId="4" xfId="0" applyFont="1" applyFill="1" applyBorder="1" applyAlignment="1" applyProtection="1">
      <alignment vertical="top" wrapText="1"/>
    </xf>
    <xf numFmtId="0" fontId="26" fillId="0" borderId="2" xfId="0" applyFont="1" applyBorder="1" applyAlignment="1" applyProtection="1">
      <alignment vertical="top" wrapText="1"/>
    </xf>
    <xf numFmtId="0" fontId="26" fillId="0" borderId="3" xfId="0" applyFont="1" applyBorder="1" applyAlignment="1" applyProtection="1">
      <alignment vertical="top" wrapText="1"/>
    </xf>
    <xf numFmtId="0" fontId="22" fillId="0" borderId="4" xfId="0" applyFont="1" applyBorder="1" applyProtection="1"/>
    <xf numFmtId="0" fontId="26" fillId="0" borderId="2" xfId="0" applyFont="1" applyBorder="1" applyProtection="1"/>
    <xf numFmtId="0" fontId="26" fillId="0" borderId="3" xfId="0" applyFont="1" applyBorder="1" applyProtection="1"/>
    <xf numFmtId="0" fontId="22" fillId="0" borderId="4" xfId="0" applyFont="1" applyBorder="1" applyAlignment="1" applyProtection="1">
      <alignment vertical="top" wrapText="1"/>
    </xf>
    <xf numFmtId="0" fontId="22" fillId="0" borderId="7" xfId="0" applyFont="1" applyBorder="1" applyAlignment="1" applyProtection="1">
      <alignment vertical="top" wrapText="1"/>
    </xf>
    <xf numFmtId="0" fontId="22" fillId="0" borderId="1" xfId="0" applyFont="1" applyBorder="1" applyProtection="1"/>
    <xf numFmtId="0" fontId="22" fillId="0" borderId="3" xfId="0" applyFont="1" applyBorder="1" applyProtection="1"/>
    <xf numFmtId="0" fontId="22" fillId="0" borderId="1" xfId="0" applyFont="1" applyBorder="1" applyAlignment="1" applyProtection="1">
      <alignment vertical="top"/>
    </xf>
    <xf numFmtId="0" fontId="22" fillId="0" borderId="4" xfId="0" applyFont="1" applyBorder="1" applyAlignment="1" applyProtection="1">
      <alignment vertical="top"/>
    </xf>
    <xf numFmtId="0" fontId="22" fillId="0" borderId="2" xfId="0" applyFont="1" applyBorder="1" applyAlignment="1" applyProtection="1">
      <alignment vertical="top"/>
    </xf>
    <xf numFmtId="0" fontId="22" fillId="0" borderId="3" xfId="0" applyFont="1" applyBorder="1" applyAlignment="1" applyProtection="1">
      <alignment vertical="top"/>
    </xf>
    <xf numFmtId="0" fontId="23" fillId="0" borderId="7" xfId="0" applyFont="1" applyBorder="1" applyAlignment="1" applyProtection="1">
      <alignment vertical="top" wrapText="1"/>
    </xf>
    <xf numFmtId="0" fontId="23" fillId="0" borderId="7" xfId="0" applyFont="1" applyBorder="1" applyAlignment="1" applyProtection="1">
      <alignment vertical="top"/>
    </xf>
    <xf numFmtId="0" fontId="22" fillId="0" borderId="5" xfId="0" applyFont="1" applyBorder="1" applyProtection="1"/>
    <xf numFmtId="0" fontId="22" fillId="0" borderId="8" xfId="0" applyFont="1" applyBorder="1" applyProtection="1"/>
    <xf numFmtId="0" fontId="23" fillId="0" borderId="10" xfId="0" applyFont="1" applyBorder="1" applyAlignment="1" applyProtection="1">
      <alignment vertical="top" wrapText="1"/>
    </xf>
    <xf numFmtId="0" fontId="23" fillId="0" borderId="10" xfId="0" applyFont="1" applyBorder="1" applyAlignment="1" applyProtection="1">
      <alignment vertical="top"/>
    </xf>
    <xf numFmtId="0" fontId="22" fillId="0" borderId="4" xfId="0" applyFont="1" applyBorder="1" applyProtection="1"/>
    <xf numFmtId="0" fontId="26" fillId="0" borderId="2" xfId="0" applyFont="1" applyBorder="1" applyProtection="1"/>
    <xf numFmtId="0" fontId="26" fillId="0" borderId="3" xfId="0" applyFont="1" applyBorder="1" applyProtection="1"/>
    <xf numFmtId="0" fontId="26" fillId="0" borderId="14" xfId="0" applyFont="1" applyBorder="1" applyProtection="1"/>
    <xf numFmtId="0" fontId="26" fillId="0" borderId="15" xfId="0" applyFont="1" applyBorder="1" applyProtection="1"/>
    <xf numFmtId="0" fontId="25" fillId="0" borderId="10" xfId="0" applyFont="1" applyBorder="1" applyAlignment="1" applyProtection="1">
      <alignment vertical="top" wrapText="1"/>
    </xf>
    <xf numFmtId="0" fontId="22" fillId="0" borderId="4" xfId="0" applyFont="1" applyBorder="1" applyAlignment="1" applyProtection="1">
      <alignment horizontal="left" vertical="top" wrapText="1"/>
    </xf>
    <xf numFmtId="0" fontId="26" fillId="0" borderId="2" xfId="0" applyFont="1" applyBorder="1" applyAlignment="1" applyProtection="1">
      <alignment horizontal="left" vertical="top" wrapText="1"/>
    </xf>
    <xf numFmtId="0" fontId="26" fillId="0" borderId="3" xfId="0" applyFont="1" applyBorder="1" applyAlignment="1" applyProtection="1">
      <alignment horizontal="left" vertical="top" wrapText="1"/>
    </xf>
    <xf numFmtId="0" fontId="22" fillId="4" borderId="4" xfId="0" applyFont="1" applyFill="1" applyBorder="1" applyProtection="1"/>
    <xf numFmtId="0" fontId="22" fillId="4" borderId="2" xfId="0" applyFont="1" applyFill="1" applyBorder="1" applyProtection="1"/>
    <xf numFmtId="0" fontId="26" fillId="4" borderId="2" xfId="0" applyFont="1" applyFill="1" applyBorder="1" applyProtection="1"/>
    <xf numFmtId="0" fontId="26" fillId="4" borderId="3" xfId="0" applyFont="1" applyFill="1" applyBorder="1" applyProtection="1"/>
    <xf numFmtId="0" fontId="22" fillId="0" borderId="1" xfId="0" applyFont="1" applyBorder="1" applyAlignment="1" applyProtection="1">
      <alignment horizontal="left" vertical="top" wrapText="1"/>
    </xf>
    <xf numFmtId="0" fontId="22" fillId="0" borderId="2" xfId="0" applyFont="1" applyBorder="1" applyAlignment="1" applyProtection="1">
      <alignment horizontal="left" vertical="top" wrapText="1"/>
    </xf>
    <xf numFmtId="0" fontId="22" fillId="0" borderId="3" xfId="0" applyFont="1" applyBorder="1" applyAlignment="1" applyProtection="1">
      <alignment horizontal="left" vertical="top" wrapText="1"/>
    </xf>
    <xf numFmtId="0" fontId="22" fillId="0" borderId="1" xfId="0" applyFont="1" applyBorder="1" applyAlignment="1" applyProtection="1">
      <alignment horizontal="center" vertical="top" wrapText="1"/>
    </xf>
    <xf numFmtId="1" fontId="25" fillId="8" borderId="1" xfId="0" applyNumberFormat="1" applyFont="1" applyFill="1" applyBorder="1" applyAlignment="1" applyProtection="1">
      <alignment horizontal="center" vertical="top" wrapText="1"/>
    </xf>
    <xf numFmtId="0" fontId="27" fillId="0" borderId="0" xfId="0" applyFont="1" applyProtection="1"/>
    <xf numFmtId="0" fontId="33" fillId="0" borderId="0" xfId="0" applyFont="1" applyProtection="1"/>
    <xf numFmtId="0" fontId="25" fillId="0" borderId="4" xfId="0" applyFont="1" applyBorder="1" applyAlignment="1" applyProtection="1">
      <alignment vertical="top" wrapText="1"/>
    </xf>
    <xf numFmtId="0" fontId="28" fillId="0" borderId="2" xfId="0" applyFont="1" applyBorder="1" applyAlignment="1" applyProtection="1">
      <alignment vertical="top" wrapText="1"/>
    </xf>
    <xf numFmtId="0" fontId="28" fillId="0" borderId="3" xfId="0" applyFont="1" applyBorder="1" applyAlignment="1" applyProtection="1">
      <alignment vertical="top" wrapText="1"/>
    </xf>
  </cellXfs>
  <cellStyles count="6">
    <cellStyle name="Comma" xfId="1" builtinId="3"/>
    <cellStyle name="Currency" xfId="2" builtinId="4"/>
    <cellStyle name="Normal" xfId="0" builtinId="0"/>
    <cellStyle name="Normal 5" xfId="3" xr:uid="{00000000-0005-0000-0000-000004000000}"/>
    <cellStyle name="Normal_Sources &amp; Uses" xfId="4" xr:uid="{00000000-0005-0000-0000-000005000000}"/>
    <cellStyle name="Percent" xfId="5" builtinId="5"/>
  </cellStyles>
  <dxfs count="13">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40</xdr:col>
      <xdr:colOff>609600</xdr:colOff>
      <xdr:row>63</xdr:row>
      <xdr:rowOff>0</xdr:rowOff>
    </xdr:from>
    <xdr:to>
      <xdr:col>61</xdr:col>
      <xdr:colOff>0</xdr:colOff>
      <xdr:row>119</xdr:row>
      <xdr:rowOff>26893</xdr:rowOff>
    </xdr:to>
    <xdr:pic>
      <xdr:nvPicPr>
        <xdr:cNvPr id="40536" name="Picture 2">
          <a:extLst>
            <a:ext uri="{FF2B5EF4-FFF2-40B4-BE49-F238E27FC236}">
              <a16:creationId xmlns:a16="http://schemas.microsoft.com/office/drawing/2014/main" id="{20235CCE-1728-BE75-A5C4-C8D264576B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8446" r="7906"/>
        <a:stretch>
          <a:fillRect/>
        </a:stretch>
      </xdr:blipFill>
      <xdr:spPr bwMode="auto">
        <a:xfrm>
          <a:off x="29575125" y="33813750"/>
          <a:ext cx="12192000" cy="1010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ional%20Dev/Community%20Dev/HOME/Projects/Rental%20-%20Peoples'%20Place%20-%20PSHHC/Loan%20Docs/Draft%20and%20Final%20drafts/financials/Santa%20Paul%209%25%20Proforma%20121520%20LINK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ERYTHING"/>
    </sheetNames>
    <sheetDataSet>
      <sheetData sheetId="0" refreshError="1">
        <row r="91">
          <cell r="C91">
            <v>0</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cy.mcaulay@ventura.org"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N54"/>
  <sheetViews>
    <sheetView zoomScale="115" zoomScaleNormal="115" zoomScaleSheetLayoutView="85" workbookViewId="0">
      <selection activeCell="A37" sqref="A37:N37"/>
    </sheetView>
  </sheetViews>
  <sheetFormatPr defaultRowHeight="14.25" x14ac:dyDescent="0.45"/>
  <cols>
    <col min="1" max="14" width="10.73046875" customWidth="1"/>
  </cols>
  <sheetData>
    <row r="1" spans="1:14" s="19" customFormat="1" ht="30" customHeight="1" x14ac:dyDescent="0.45">
      <c r="A1" s="552" t="str">
        <f>Summary!A1</f>
        <v>Insert Project Name</v>
      </c>
      <c r="B1" s="553"/>
      <c r="C1" s="553"/>
      <c r="D1" s="553"/>
      <c r="E1" s="73"/>
      <c r="F1" s="73"/>
      <c r="G1" s="73"/>
      <c r="H1" s="9"/>
      <c r="I1" s="9"/>
      <c r="J1" s="9"/>
      <c r="K1" s="9"/>
      <c r="L1" s="9"/>
      <c r="M1" s="9"/>
      <c r="N1" s="9"/>
    </row>
    <row r="2" spans="1:14" s="10" customFormat="1" ht="18" x14ac:dyDescent="0.55000000000000004">
      <c r="A2" s="413" t="s">
        <v>726</v>
      </c>
    </row>
    <row r="3" spans="1:14" s="10" customFormat="1" ht="15.75" x14ac:dyDescent="0.5">
      <c r="A3" s="557"/>
      <c r="B3" s="558"/>
      <c r="C3" s="558"/>
      <c r="D3" s="558"/>
      <c r="E3" s="558"/>
      <c r="F3" s="558"/>
      <c r="G3" s="558"/>
      <c r="H3" s="558"/>
      <c r="I3" s="558"/>
      <c r="J3" s="558"/>
      <c r="K3" s="558"/>
      <c r="L3" s="558"/>
      <c r="M3" s="558"/>
      <c r="N3" s="559"/>
    </row>
    <row r="4" spans="1:14" s="10" customFormat="1" ht="31.5" customHeight="1" x14ac:dyDescent="0.5">
      <c r="A4" s="560" t="s">
        <v>862</v>
      </c>
      <c r="B4" s="561"/>
      <c r="C4" s="561"/>
      <c r="D4" s="561"/>
      <c r="E4" s="561"/>
      <c r="F4" s="561"/>
      <c r="G4" s="561"/>
      <c r="H4" s="561"/>
      <c r="I4" s="561"/>
      <c r="J4" s="561"/>
      <c r="K4" s="561"/>
      <c r="L4" s="561"/>
      <c r="M4" s="561"/>
      <c r="N4" s="562"/>
    </row>
    <row r="5" spans="1:14" s="10" customFormat="1" ht="31.5" customHeight="1" x14ac:dyDescent="0.5">
      <c r="A5" s="557" t="s">
        <v>615</v>
      </c>
      <c r="B5" s="558"/>
      <c r="C5" s="558"/>
      <c r="D5" s="558"/>
      <c r="E5" s="558"/>
      <c r="F5" s="558"/>
      <c r="G5" s="558"/>
      <c r="H5" s="558"/>
      <c r="I5" s="558"/>
      <c r="J5" s="558"/>
      <c r="K5" s="558"/>
      <c r="L5" s="558"/>
      <c r="M5" s="558"/>
      <c r="N5" s="559"/>
    </row>
    <row r="6" spans="1:14" s="10" customFormat="1" ht="31.35" customHeight="1" x14ac:dyDescent="0.5">
      <c r="A6" s="563" t="s">
        <v>863</v>
      </c>
      <c r="B6" s="561"/>
      <c r="C6" s="561"/>
      <c r="D6" s="561"/>
      <c r="E6" s="561"/>
      <c r="F6" s="561"/>
      <c r="G6" s="561"/>
      <c r="H6" s="561"/>
      <c r="I6" s="561"/>
      <c r="J6" s="561"/>
      <c r="K6" s="561"/>
      <c r="L6" s="561"/>
      <c r="M6" s="561"/>
      <c r="N6" s="562"/>
    </row>
    <row r="7" spans="1:14" s="10" customFormat="1" ht="15.75" x14ac:dyDescent="0.5">
      <c r="A7" s="557"/>
      <c r="B7" s="558"/>
      <c r="C7" s="558"/>
      <c r="D7" s="558"/>
      <c r="E7" s="558"/>
      <c r="F7" s="558"/>
      <c r="G7" s="558"/>
      <c r="H7" s="558"/>
      <c r="I7" s="558"/>
      <c r="J7" s="558"/>
      <c r="K7" s="558"/>
      <c r="L7" s="558"/>
      <c r="M7" s="558"/>
      <c r="N7" s="559"/>
    </row>
    <row r="8" spans="1:14" s="10" customFormat="1" ht="15.75" x14ac:dyDescent="0.5">
      <c r="A8" s="554" t="s">
        <v>450</v>
      </c>
      <c r="B8" s="555"/>
      <c r="C8" s="555"/>
      <c r="D8" s="555"/>
      <c r="E8" s="555"/>
      <c r="F8" s="555"/>
      <c r="G8" s="555"/>
      <c r="H8" s="555"/>
      <c r="I8" s="555"/>
      <c r="J8" s="555"/>
      <c r="K8" s="555"/>
      <c r="L8" s="555"/>
      <c r="M8" s="555"/>
      <c r="N8" s="556"/>
    </row>
    <row r="9" spans="1:14" s="10" customFormat="1" ht="34.5" customHeight="1" x14ac:dyDescent="0.5">
      <c r="A9" s="557" t="s">
        <v>725</v>
      </c>
      <c r="B9" s="558"/>
      <c r="C9" s="558"/>
      <c r="D9" s="558"/>
      <c r="E9" s="558"/>
      <c r="F9" s="558"/>
      <c r="G9" s="558"/>
      <c r="H9" s="558"/>
      <c r="I9" s="558"/>
      <c r="J9" s="558"/>
      <c r="K9" s="558"/>
      <c r="L9" s="558"/>
      <c r="M9" s="558"/>
      <c r="N9" s="559"/>
    </row>
    <row r="10" spans="1:14" s="10" customFormat="1" ht="15.75" x14ac:dyDescent="0.5">
      <c r="A10" s="557"/>
      <c r="B10" s="558"/>
      <c r="C10" s="558"/>
      <c r="D10" s="558"/>
      <c r="E10" s="558"/>
      <c r="F10" s="558"/>
      <c r="G10" s="558"/>
      <c r="H10" s="558"/>
      <c r="I10" s="558"/>
      <c r="J10" s="558"/>
      <c r="K10" s="558"/>
      <c r="L10" s="558"/>
      <c r="M10" s="558"/>
      <c r="N10" s="559"/>
    </row>
    <row r="11" spans="1:14" s="10" customFormat="1" ht="15.75" x14ac:dyDescent="0.5">
      <c r="A11" s="554" t="s">
        <v>451</v>
      </c>
      <c r="B11" s="555"/>
      <c r="C11" s="555"/>
      <c r="D11" s="555"/>
      <c r="E11" s="555"/>
      <c r="F11" s="555"/>
      <c r="G11" s="555"/>
      <c r="H11" s="555"/>
      <c r="I11" s="555"/>
      <c r="J11" s="555"/>
      <c r="K11" s="555"/>
      <c r="L11" s="555"/>
      <c r="M11" s="555"/>
      <c r="N11" s="556"/>
    </row>
    <row r="12" spans="1:14" s="10" customFormat="1" ht="31.5" customHeight="1" x14ac:dyDescent="0.5">
      <c r="A12" s="564" t="s">
        <v>864</v>
      </c>
      <c r="B12" s="561"/>
      <c r="C12" s="561"/>
      <c r="D12" s="561"/>
      <c r="E12" s="561"/>
      <c r="F12" s="561"/>
      <c r="G12" s="561"/>
      <c r="H12" s="561"/>
      <c r="I12" s="561"/>
      <c r="J12" s="561"/>
      <c r="K12" s="561"/>
      <c r="L12" s="561"/>
      <c r="M12" s="561"/>
      <c r="N12" s="562"/>
    </row>
    <row r="13" spans="1:14" s="10" customFormat="1" ht="31.5" customHeight="1" x14ac:dyDescent="0.5">
      <c r="A13" s="557" t="s">
        <v>883</v>
      </c>
      <c r="B13" s="558"/>
      <c r="C13" s="558"/>
      <c r="D13" s="558"/>
      <c r="E13" s="558"/>
      <c r="F13" s="558"/>
      <c r="G13" s="558"/>
      <c r="H13" s="558"/>
      <c r="I13" s="558"/>
      <c r="J13" s="558"/>
      <c r="K13" s="558"/>
      <c r="L13" s="558"/>
      <c r="M13" s="558"/>
      <c r="N13" s="559"/>
    </row>
    <row r="14" spans="1:14" s="10" customFormat="1" ht="15.75" customHeight="1" x14ac:dyDescent="0.5">
      <c r="A14" s="564" t="s">
        <v>823</v>
      </c>
      <c r="B14" s="561"/>
      <c r="C14" s="561"/>
      <c r="D14" s="561"/>
      <c r="E14" s="561"/>
      <c r="F14" s="561"/>
      <c r="G14" s="561"/>
      <c r="H14" s="561"/>
      <c r="I14" s="561"/>
      <c r="J14" s="561"/>
      <c r="K14" s="561"/>
      <c r="L14" s="561"/>
      <c r="M14" s="561"/>
      <c r="N14" s="562"/>
    </row>
    <row r="15" spans="1:14" s="10" customFormat="1" ht="19.5" customHeight="1" x14ac:dyDescent="0.5">
      <c r="A15" s="557" t="s">
        <v>824</v>
      </c>
      <c r="B15" s="558"/>
      <c r="C15" s="558"/>
      <c r="D15" s="558"/>
      <c r="E15" s="558"/>
      <c r="F15" s="558"/>
      <c r="G15" s="558"/>
      <c r="H15" s="558"/>
      <c r="I15" s="558"/>
      <c r="J15" s="558"/>
      <c r="K15" s="558"/>
      <c r="L15" s="558"/>
      <c r="M15" s="558"/>
      <c r="N15" s="559"/>
    </row>
    <row r="16" spans="1:14" s="10" customFormat="1" ht="15.75" x14ac:dyDescent="0.5">
      <c r="A16" s="557"/>
      <c r="B16" s="558"/>
      <c r="C16" s="558"/>
      <c r="D16" s="558"/>
      <c r="E16" s="558"/>
      <c r="F16" s="558"/>
      <c r="G16" s="558"/>
      <c r="H16" s="558"/>
      <c r="I16" s="558"/>
      <c r="J16" s="558"/>
      <c r="K16" s="558"/>
      <c r="L16" s="558"/>
      <c r="M16" s="558"/>
      <c r="N16" s="559"/>
    </row>
    <row r="17" spans="1:14" s="10" customFormat="1" ht="15.75" x14ac:dyDescent="0.5">
      <c r="A17" s="554" t="s">
        <v>459</v>
      </c>
      <c r="B17" s="555"/>
      <c r="C17" s="555"/>
      <c r="D17" s="555"/>
      <c r="E17" s="555"/>
      <c r="F17" s="555"/>
      <c r="G17" s="555"/>
      <c r="H17" s="555"/>
      <c r="I17" s="555"/>
      <c r="J17" s="555"/>
      <c r="K17" s="555"/>
      <c r="L17" s="555"/>
      <c r="M17" s="555"/>
      <c r="N17" s="556"/>
    </row>
    <row r="18" spans="1:14" s="10" customFormat="1" ht="33.75" customHeight="1" x14ac:dyDescent="0.5">
      <c r="A18" s="564" t="s">
        <v>460</v>
      </c>
      <c r="B18" s="561"/>
      <c r="C18" s="561"/>
      <c r="D18" s="561"/>
      <c r="E18" s="561"/>
      <c r="F18" s="561"/>
      <c r="G18" s="561"/>
      <c r="H18" s="561"/>
      <c r="I18" s="561"/>
      <c r="J18" s="561"/>
      <c r="K18" s="561"/>
      <c r="L18" s="561"/>
      <c r="M18" s="561"/>
      <c r="N18" s="562"/>
    </row>
    <row r="19" spans="1:14" s="10" customFormat="1" ht="33.75" customHeight="1" x14ac:dyDescent="0.5">
      <c r="A19" s="564" t="s">
        <v>884</v>
      </c>
      <c r="B19" s="561"/>
      <c r="C19" s="561"/>
      <c r="D19" s="561"/>
      <c r="E19" s="561"/>
      <c r="F19" s="561"/>
      <c r="G19" s="561"/>
      <c r="H19" s="561"/>
      <c r="I19" s="561"/>
      <c r="J19" s="561"/>
      <c r="K19" s="561"/>
      <c r="L19" s="561"/>
      <c r="M19" s="561"/>
      <c r="N19" s="562"/>
    </row>
    <row r="20" spans="1:14" s="10" customFormat="1" ht="15.75" x14ac:dyDescent="0.5">
      <c r="A20" s="557" t="s">
        <v>452</v>
      </c>
      <c r="B20" s="558"/>
      <c r="C20" s="558"/>
      <c r="D20" s="558"/>
      <c r="E20" s="558"/>
      <c r="F20" s="558"/>
      <c r="G20" s="558"/>
      <c r="H20" s="558"/>
      <c r="I20" s="558"/>
      <c r="J20" s="558"/>
      <c r="K20" s="558"/>
      <c r="L20" s="558"/>
      <c r="M20" s="558"/>
      <c r="N20" s="559"/>
    </row>
    <row r="21" spans="1:14" s="10" customFormat="1" ht="15.75" x14ac:dyDescent="0.5">
      <c r="A21" s="557"/>
      <c r="B21" s="558"/>
      <c r="C21" s="558"/>
      <c r="D21" s="558"/>
      <c r="E21" s="558"/>
      <c r="F21" s="558"/>
      <c r="G21" s="558"/>
      <c r="H21" s="558"/>
      <c r="I21" s="558"/>
      <c r="J21" s="558"/>
      <c r="K21" s="558"/>
      <c r="L21" s="558"/>
      <c r="M21" s="558"/>
      <c r="N21" s="559"/>
    </row>
    <row r="22" spans="1:14" s="10" customFormat="1" ht="15.75" x14ac:dyDescent="0.5">
      <c r="A22" s="554" t="s">
        <v>358</v>
      </c>
      <c r="B22" s="555"/>
      <c r="C22" s="555"/>
      <c r="D22" s="555"/>
      <c r="E22" s="555"/>
      <c r="F22" s="555"/>
      <c r="G22" s="555"/>
      <c r="H22" s="555"/>
      <c r="I22" s="555"/>
      <c r="J22" s="555"/>
      <c r="K22" s="555"/>
      <c r="L22" s="555"/>
      <c r="M22" s="555"/>
      <c r="N22" s="556"/>
    </row>
    <row r="23" spans="1:14" s="10" customFormat="1" ht="34.5" customHeight="1" x14ac:dyDescent="0.5">
      <c r="A23" s="564" t="s">
        <v>865</v>
      </c>
      <c r="B23" s="561"/>
      <c r="C23" s="561"/>
      <c r="D23" s="561"/>
      <c r="E23" s="561"/>
      <c r="F23" s="561"/>
      <c r="G23" s="561"/>
      <c r="H23" s="561"/>
      <c r="I23" s="561"/>
      <c r="J23" s="561"/>
      <c r="K23" s="561"/>
      <c r="L23" s="561"/>
      <c r="M23" s="561"/>
      <c r="N23" s="562"/>
    </row>
    <row r="24" spans="1:14" s="10" customFormat="1" ht="15.75" x14ac:dyDescent="0.5">
      <c r="A24" s="557" t="s">
        <v>825</v>
      </c>
      <c r="B24" s="558"/>
      <c r="C24" s="558"/>
      <c r="D24" s="558"/>
      <c r="E24" s="558"/>
      <c r="F24" s="558"/>
      <c r="G24" s="558"/>
      <c r="H24" s="558"/>
      <c r="I24" s="558"/>
      <c r="J24" s="558"/>
      <c r="K24" s="558"/>
      <c r="L24" s="558"/>
      <c r="M24" s="558"/>
      <c r="N24" s="559"/>
    </row>
    <row r="25" spans="1:14" s="10" customFormat="1" ht="15.75" x14ac:dyDescent="0.5">
      <c r="A25" s="557"/>
      <c r="B25" s="558"/>
      <c r="C25" s="558"/>
      <c r="D25" s="558"/>
      <c r="E25" s="558"/>
      <c r="F25" s="558"/>
      <c r="G25" s="558"/>
      <c r="H25" s="558"/>
      <c r="I25" s="558"/>
      <c r="J25" s="558"/>
      <c r="K25" s="558"/>
      <c r="L25" s="558"/>
      <c r="M25" s="558"/>
      <c r="N25" s="559"/>
    </row>
    <row r="26" spans="1:14" s="10" customFormat="1" ht="15.75" customHeight="1" x14ac:dyDescent="0.5">
      <c r="A26" s="554" t="s">
        <v>446</v>
      </c>
      <c r="B26" s="555"/>
      <c r="C26" s="555"/>
      <c r="D26" s="555"/>
      <c r="E26" s="555"/>
      <c r="F26" s="555"/>
      <c r="G26" s="555"/>
      <c r="H26" s="555"/>
      <c r="I26" s="555"/>
      <c r="J26" s="555"/>
      <c r="K26" s="555"/>
      <c r="L26" s="555"/>
      <c r="M26" s="555"/>
      <c r="N26" s="556"/>
    </row>
    <row r="27" spans="1:14" s="10" customFormat="1" ht="33.75" customHeight="1" x14ac:dyDescent="0.5">
      <c r="A27" s="557" t="s">
        <v>866</v>
      </c>
      <c r="B27" s="565"/>
      <c r="C27" s="565"/>
      <c r="D27" s="565"/>
      <c r="E27" s="565"/>
      <c r="F27" s="565"/>
      <c r="G27" s="565"/>
      <c r="H27" s="565"/>
      <c r="I27" s="565"/>
      <c r="J27" s="565"/>
      <c r="K27" s="565"/>
      <c r="L27" s="565"/>
      <c r="M27" s="565"/>
      <c r="N27" s="566"/>
    </row>
    <row r="28" spans="1:14" s="10" customFormat="1" ht="31.5" customHeight="1" x14ac:dyDescent="0.5">
      <c r="A28" s="564" t="s">
        <v>486</v>
      </c>
      <c r="B28" s="561"/>
      <c r="C28" s="561"/>
      <c r="D28" s="561"/>
      <c r="E28" s="561"/>
      <c r="F28" s="561"/>
      <c r="G28" s="561"/>
      <c r="H28" s="561"/>
      <c r="I28" s="561"/>
      <c r="J28" s="561"/>
      <c r="K28" s="561"/>
      <c r="L28" s="561"/>
      <c r="M28" s="561"/>
      <c r="N28" s="562"/>
    </row>
    <row r="29" spans="1:14" s="10" customFormat="1" ht="20.25" customHeight="1" x14ac:dyDescent="0.5">
      <c r="A29" s="557" t="s">
        <v>867</v>
      </c>
      <c r="B29" s="558"/>
      <c r="C29" s="558"/>
      <c r="D29" s="558"/>
      <c r="E29" s="558"/>
      <c r="F29" s="558"/>
      <c r="G29" s="558"/>
      <c r="H29" s="558"/>
      <c r="I29" s="558"/>
      <c r="J29" s="558"/>
      <c r="K29" s="558"/>
      <c r="L29" s="558"/>
      <c r="M29" s="558"/>
      <c r="N29" s="559"/>
    </row>
    <row r="30" spans="1:14" s="10" customFormat="1" ht="15.75" x14ac:dyDescent="0.5">
      <c r="A30" s="557"/>
      <c r="B30" s="558"/>
      <c r="C30" s="558"/>
      <c r="D30" s="558"/>
      <c r="E30" s="558"/>
      <c r="F30" s="558"/>
      <c r="G30" s="558"/>
      <c r="H30" s="558"/>
      <c r="I30" s="558"/>
      <c r="J30" s="558"/>
      <c r="K30" s="558"/>
      <c r="L30" s="558"/>
      <c r="M30" s="558"/>
      <c r="N30" s="559"/>
    </row>
    <row r="31" spans="1:14" s="10" customFormat="1" ht="15.75" x14ac:dyDescent="0.5">
      <c r="A31" s="554" t="s">
        <v>347</v>
      </c>
      <c r="B31" s="555"/>
      <c r="C31" s="555"/>
      <c r="D31" s="555"/>
      <c r="E31" s="555"/>
      <c r="F31" s="555"/>
      <c r="G31" s="555"/>
      <c r="H31" s="555"/>
      <c r="I31" s="555"/>
      <c r="J31" s="555"/>
      <c r="K31" s="555"/>
      <c r="L31" s="555"/>
      <c r="M31" s="555"/>
      <c r="N31" s="556"/>
    </row>
    <row r="32" spans="1:14" s="10" customFormat="1" ht="15.75" x14ac:dyDescent="0.5">
      <c r="A32" s="557" t="s">
        <v>453</v>
      </c>
      <c r="B32" s="558"/>
      <c r="C32" s="558"/>
      <c r="D32" s="558"/>
      <c r="E32" s="558"/>
      <c r="F32" s="558"/>
      <c r="G32" s="558"/>
      <c r="H32" s="558"/>
      <c r="I32" s="558"/>
      <c r="J32" s="558"/>
      <c r="K32" s="558"/>
      <c r="L32" s="558"/>
      <c r="M32" s="558"/>
      <c r="N32" s="559"/>
    </row>
    <row r="33" spans="1:14" s="10" customFormat="1" ht="15.75" x14ac:dyDescent="0.5">
      <c r="A33" s="557" t="s">
        <v>885</v>
      </c>
      <c r="B33" s="558"/>
      <c r="C33" s="558"/>
      <c r="D33" s="558"/>
      <c r="E33" s="558"/>
      <c r="F33" s="558"/>
      <c r="G33" s="558"/>
      <c r="H33" s="558"/>
      <c r="I33" s="558"/>
      <c r="J33" s="558"/>
      <c r="K33" s="558"/>
      <c r="L33" s="558"/>
      <c r="M33" s="558"/>
      <c r="N33" s="559"/>
    </row>
    <row r="34" spans="1:14" s="10" customFormat="1" ht="15.75" x14ac:dyDescent="0.5">
      <c r="A34" s="557"/>
      <c r="B34" s="558"/>
      <c r="C34" s="558"/>
      <c r="D34" s="558"/>
      <c r="E34" s="558"/>
      <c r="F34" s="558"/>
      <c r="G34" s="558"/>
      <c r="H34" s="558"/>
      <c r="I34" s="558"/>
      <c r="J34" s="558"/>
      <c r="K34" s="558"/>
      <c r="L34" s="558"/>
      <c r="M34" s="558"/>
      <c r="N34" s="559"/>
    </row>
    <row r="35" spans="1:14" s="10" customFormat="1" ht="15.75" x14ac:dyDescent="0.5">
      <c r="A35" s="554" t="s">
        <v>454</v>
      </c>
      <c r="B35" s="555"/>
      <c r="C35" s="555"/>
      <c r="D35" s="555"/>
      <c r="E35" s="555"/>
      <c r="F35" s="555"/>
      <c r="G35" s="555"/>
      <c r="H35" s="555"/>
      <c r="I35" s="555"/>
      <c r="J35" s="555"/>
      <c r="K35" s="555"/>
      <c r="L35" s="555"/>
      <c r="M35" s="555"/>
      <c r="N35" s="556"/>
    </row>
    <row r="36" spans="1:14" s="10" customFormat="1" ht="15.75" x14ac:dyDescent="0.5">
      <c r="A36" s="557" t="s">
        <v>455</v>
      </c>
      <c r="B36" s="558"/>
      <c r="C36" s="558"/>
      <c r="D36" s="558"/>
      <c r="E36" s="558"/>
      <c r="F36" s="558"/>
      <c r="G36" s="558"/>
      <c r="H36" s="558"/>
      <c r="I36" s="558"/>
      <c r="J36" s="558"/>
      <c r="K36" s="558"/>
      <c r="L36" s="558"/>
      <c r="M36" s="558"/>
      <c r="N36" s="559"/>
    </row>
    <row r="37" spans="1:14" s="10" customFormat="1" ht="15.75" x14ac:dyDescent="0.5">
      <c r="A37" s="557" t="s">
        <v>886</v>
      </c>
      <c r="B37" s="558"/>
      <c r="C37" s="558"/>
      <c r="D37" s="558"/>
      <c r="E37" s="558"/>
      <c r="F37" s="558"/>
      <c r="G37" s="558"/>
      <c r="H37" s="558"/>
      <c r="I37" s="558"/>
      <c r="J37" s="558"/>
      <c r="K37" s="558"/>
      <c r="L37" s="558"/>
      <c r="M37" s="558"/>
      <c r="N37" s="559"/>
    </row>
    <row r="38" spans="1:14" s="10" customFormat="1" ht="15.75" x14ac:dyDescent="0.5">
      <c r="A38" s="564" t="s">
        <v>456</v>
      </c>
      <c r="B38" s="561"/>
      <c r="C38" s="561"/>
      <c r="D38" s="561"/>
      <c r="E38" s="561"/>
      <c r="F38" s="561"/>
      <c r="G38" s="561"/>
      <c r="H38" s="561"/>
      <c r="I38" s="561"/>
      <c r="J38" s="561"/>
      <c r="K38" s="561"/>
      <c r="L38" s="561"/>
      <c r="M38" s="561"/>
      <c r="N38" s="562"/>
    </row>
    <row r="39" spans="1:14" s="10" customFormat="1" ht="15.75" x14ac:dyDescent="0.5">
      <c r="A39" s="557"/>
      <c r="B39" s="558"/>
      <c r="C39" s="558"/>
      <c r="D39" s="558"/>
      <c r="E39" s="558"/>
      <c r="F39" s="558"/>
      <c r="G39" s="558"/>
      <c r="H39" s="558"/>
      <c r="I39" s="558"/>
      <c r="J39" s="558"/>
      <c r="K39" s="558"/>
      <c r="L39" s="558"/>
      <c r="M39" s="558"/>
      <c r="N39" s="559"/>
    </row>
    <row r="40" spans="1:14" s="10" customFormat="1" ht="15.75" x14ac:dyDescent="0.5">
      <c r="A40" s="554" t="s">
        <v>431</v>
      </c>
      <c r="B40" s="555"/>
      <c r="C40" s="555"/>
      <c r="D40" s="555"/>
      <c r="E40" s="555"/>
      <c r="F40" s="555"/>
      <c r="G40" s="555"/>
      <c r="H40" s="555"/>
      <c r="I40" s="555"/>
      <c r="J40" s="555"/>
      <c r="K40" s="555"/>
      <c r="L40" s="555"/>
      <c r="M40" s="555"/>
      <c r="N40" s="556"/>
    </row>
    <row r="41" spans="1:14" s="10" customFormat="1" ht="54" customHeight="1" x14ac:dyDescent="0.5">
      <c r="A41" s="564" t="s">
        <v>461</v>
      </c>
      <c r="B41" s="561"/>
      <c r="C41" s="561"/>
      <c r="D41" s="561"/>
      <c r="E41" s="561"/>
      <c r="F41" s="561"/>
      <c r="G41" s="561"/>
      <c r="H41" s="561"/>
      <c r="I41" s="561"/>
      <c r="J41" s="561"/>
      <c r="K41" s="561"/>
      <c r="L41" s="561"/>
      <c r="M41" s="561"/>
      <c r="N41" s="562"/>
    </row>
    <row r="42" spans="1:14" s="10" customFormat="1" ht="15.75" x14ac:dyDescent="0.5">
      <c r="A42" s="557"/>
      <c r="B42" s="558"/>
      <c r="C42" s="558"/>
      <c r="D42" s="558"/>
      <c r="E42" s="558"/>
      <c r="F42" s="558"/>
      <c r="G42" s="558"/>
      <c r="H42" s="558"/>
      <c r="I42" s="558"/>
      <c r="J42" s="558"/>
      <c r="K42" s="558"/>
      <c r="L42" s="558"/>
      <c r="M42" s="558"/>
      <c r="N42" s="559"/>
    </row>
    <row r="43" spans="1:14" s="10" customFormat="1" ht="15.75" x14ac:dyDescent="0.5">
      <c r="A43" s="554" t="s">
        <v>457</v>
      </c>
      <c r="B43" s="555"/>
      <c r="C43" s="555"/>
      <c r="D43" s="555"/>
      <c r="E43" s="555"/>
      <c r="F43" s="555"/>
      <c r="G43" s="555"/>
      <c r="H43" s="555"/>
      <c r="I43" s="555"/>
      <c r="J43" s="555"/>
      <c r="K43" s="555"/>
      <c r="L43" s="555"/>
      <c r="M43" s="555"/>
      <c r="N43" s="556"/>
    </row>
    <row r="44" spans="1:14" s="10" customFormat="1" ht="15.75" x14ac:dyDescent="0.5">
      <c r="A44" s="557" t="s">
        <v>458</v>
      </c>
      <c r="B44" s="558"/>
      <c r="C44" s="558"/>
      <c r="D44" s="558"/>
      <c r="E44" s="558"/>
      <c r="F44" s="558"/>
      <c r="G44" s="558"/>
      <c r="H44" s="558"/>
      <c r="I44" s="558"/>
      <c r="J44" s="558"/>
      <c r="K44" s="558"/>
      <c r="L44" s="558"/>
      <c r="M44" s="558"/>
      <c r="N44" s="559"/>
    </row>
    <row r="45" spans="1:14" s="10" customFormat="1" ht="15.75" x14ac:dyDescent="0.5">
      <c r="A45" s="557"/>
      <c r="B45" s="558"/>
      <c r="C45" s="558"/>
      <c r="D45" s="558"/>
      <c r="E45" s="558"/>
      <c r="F45" s="558"/>
      <c r="G45" s="558"/>
      <c r="H45" s="558"/>
      <c r="I45" s="558"/>
      <c r="J45" s="558"/>
      <c r="K45" s="558"/>
      <c r="L45" s="558"/>
      <c r="M45" s="558"/>
      <c r="N45" s="559"/>
    </row>
    <row r="46" spans="1:14" s="10" customFormat="1" ht="15.75" x14ac:dyDescent="0.5">
      <c r="A46" s="557"/>
      <c r="B46" s="558"/>
      <c r="C46" s="558"/>
      <c r="D46" s="558"/>
      <c r="E46" s="558"/>
      <c r="F46" s="558"/>
      <c r="G46" s="558"/>
      <c r="H46" s="558"/>
      <c r="I46" s="558"/>
      <c r="J46" s="558"/>
      <c r="K46" s="558"/>
      <c r="L46" s="558"/>
      <c r="M46" s="558"/>
      <c r="N46" s="559"/>
    </row>
    <row r="47" spans="1:14" s="10" customFormat="1" ht="32.25" customHeight="1" x14ac:dyDescent="0.5">
      <c r="A47" s="567" t="s">
        <v>868</v>
      </c>
      <c r="B47" s="568"/>
      <c r="C47" s="568"/>
      <c r="D47" s="568"/>
      <c r="E47" s="568"/>
      <c r="F47" s="568"/>
      <c r="G47" s="568"/>
      <c r="H47" s="568"/>
      <c r="I47" s="568"/>
      <c r="J47" s="568"/>
      <c r="K47" s="568"/>
      <c r="L47" s="568"/>
      <c r="M47" s="568"/>
      <c r="N47" s="569"/>
    </row>
    <row r="48" spans="1:14" s="1" customFormat="1" ht="15.4" x14ac:dyDescent="0.45"/>
    <row r="49" s="1" customFormat="1" ht="15.4" x14ac:dyDescent="0.45"/>
    <row r="50" s="1" customFormat="1" ht="15.4" x14ac:dyDescent="0.45"/>
    <row r="51" s="1" customFormat="1" ht="15.4" x14ac:dyDescent="0.45"/>
    <row r="52" s="1" customFormat="1" ht="15.4" x14ac:dyDescent="0.45"/>
    <row r="53" s="1" customFormat="1" ht="15.4" x14ac:dyDescent="0.45"/>
    <row r="54" s="1" customFormat="1" ht="15.4" x14ac:dyDescent="0.45"/>
  </sheetData>
  <mergeCells count="46">
    <mergeCell ref="A24:N24"/>
    <mergeCell ref="A19:N19"/>
    <mergeCell ref="A20:N20"/>
    <mergeCell ref="A23:N23"/>
    <mergeCell ref="A22:N22"/>
    <mergeCell ref="A21:N21"/>
    <mergeCell ref="A47:N47"/>
    <mergeCell ref="A45:N45"/>
    <mergeCell ref="A42:N42"/>
    <mergeCell ref="A30:N30"/>
    <mergeCell ref="A25:N25"/>
    <mergeCell ref="A26:N26"/>
    <mergeCell ref="A32:N32"/>
    <mergeCell ref="A31:N31"/>
    <mergeCell ref="A28:N28"/>
    <mergeCell ref="A44:N44"/>
    <mergeCell ref="A40:N40"/>
    <mergeCell ref="A43:N43"/>
    <mergeCell ref="A35:N35"/>
    <mergeCell ref="A46:N46"/>
    <mergeCell ref="A41:N41"/>
    <mergeCell ref="A29:N29"/>
    <mergeCell ref="A27:N27"/>
    <mergeCell ref="A34:N34"/>
    <mergeCell ref="A36:N36"/>
    <mergeCell ref="A38:N38"/>
    <mergeCell ref="A39:N39"/>
    <mergeCell ref="A33:N33"/>
    <mergeCell ref="A37:N37"/>
    <mergeCell ref="A17:N17"/>
    <mergeCell ref="A18:N18"/>
    <mergeCell ref="A8:N8"/>
    <mergeCell ref="A12:N12"/>
    <mergeCell ref="A13:N13"/>
    <mergeCell ref="A14:N14"/>
    <mergeCell ref="A15:N15"/>
    <mergeCell ref="A16:N16"/>
    <mergeCell ref="A9:N9"/>
    <mergeCell ref="A1:D1"/>
    <mergeCell ref="A11:N11"/>
    <mergeCell ref="A7:N7"/>
    <mergeCell ref="A3:N3"/>
    <mergeCell ref="A4:N4"/>
    <mergeCell ref="A5:N5"/>
    <mergeCell ref="A6:N6"/>
    <mergeCell ref="A10:N10"/>
  </mergeCells>
  <phoneticPr fontId="0" type="noConversion"/>
  <hyperlinks>
    <hyperlink ref="A29" r:id="rId1" display="mailto:tracy.mcaulay@ventura.org" xr:uid="{00000000-0004-0000-0000-000001000000}"/>
  </hyperlinks>
  <pageMargins left="0.7" right="0.7" top="0.75" bottom="0.75" header="0.3" footer="0.3"/>
  <pageSetup scale="60"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50"/>
    <pageSetUpPr fitToPage="1"/>
  </sheetPr>
  <dimension ref="A1:N260"/>
  <sheetViews>
    <sheetView view="pageBreakPreview" topLeftCell="A227" zoomScaleNormal="100" zoomScaleSheetLayoutView="100" zoomScalePageLayoutView="145" workbookViewId="0">
      <selection activeCell="F259" sqref="F259"/>
    </sheetView>
  </sheetViews>
  <sheetFormatPr defaultColWidth="9.1328125" defaultRowHeight="15.75" x14ac:dyDescent="0.45"/>
  <cols>
    <col min="1" max="1" width="19.86328125" style="26" customWidth="1"/>
    <col min="2" max="2" width="13.73046875" style="26" customWidth="1"/>
    <col min="3" max="4" width="12.73046875" style="26" customWidth="1"/>
    <col min="5" max="5" width="13.73046875" style="26" customWidth="1"/>
    <col min="6" max="8" width="12.73046875" style="26" customWidth="1"/>
    <col min="9" max="9" width="14.265625" style="26" customWidth="1"/>
    <col min="10" max="14" width="12.73046875" style="26" customWidth="1"/>
    <col min="15" max="15" width="10.73046875" style="26" customWidth="1"/>
    <col min="16" max="16" width="9.73046875" style="26" customWidth="1"/>
    <col min="17" max="17" width="9.1328125" style="26"/>
    <col min="18" max="18" width="11.3984375" style="26" customWidth="1"/>
    <col min="19" max="16384" width="9.1328125" style="26"/>
  </cols>
  <sheetData>
    <row r="1" spans="1:14" ht="23.25" x14ac:dyDescent="0.45">
      <c r="A1" s="49" t="str">
        <f>'Sources of Funds'!A1</f>
        <v>Insert Project Name</v>
      </c>
      <c r="B1" s="308"/>
      <c r="C1" s="308"/>
      <c r="D1" s="308"/>
      <c r="E1" s="308"/>
      <c r="F1" s="308"/>
      <c r="G1" s="308"/>
      <c r="H1" s="308"/>
      <c r="I1" s="309"/>
      <c r="J1" s="308"/>
      <c r="K1" s="308"/>
      <c r="L1" s="308"/>
      <c r="M1" s="308"/>
      <c r="N1" s="309"/>
    </row>
    <row r="2" spans="1:14" x14ac:dyDescent="0.45">
      <c r="A2" s="308" t="s">
        <v>339</v>
      </c>
      <c r="B2" s="308"/>
    </row>
    <row r="4" spans="1:14" ht="78.75" customHeight="1" x14ac:dyDescent="0.45">
      <c r="A4" s="863" t="s">
        <v>843</v>
      </c>
      <c r="B4" s="864"/>
      <c r="C4" s="864"/>
      <c r="D4" s="864"/>
      <c r="E4" s="864"/>
      <c r="F4" s="864"/>
      <c r="G4" s="864"/>
      <c r="H4" s="864"/>
      <c r="I4" s="864"/>
      <c r="J4" s="864"/>
    </row>
    <row r="6" spans="1:14" x14ac:dyDescent="0.45">
      <c r="A6" s="875" t="s">
        <v>115</v>
      </c>
      <c r="B6" s="875"/>
      <c r="C6" s="875"/>
      <c r="D6" s="875"/>
      <c r="E6" s="875"/>
      <c r="F6" s="875"/>
      <c r="G6" s="875"/>
      <c r="H6" s="875"/>
      <c r="I6" s="875"/>
    </row>
    <row r="7" spans="1:14" ht="75" customHeight="1" x14ac:dyDescent="0.45">
      <c r="A7" s="50" t="s">
        <v>116</v>
      </c>
      <c r="B7" s="51" t="s">
        <v>844</v>
      </c>
      <c r="C7" s="51" t="s">
        <v>504</v>
      </c>
      <c r="D7" s="51" t="s">
        <v>502</v>
      </c>
      <c r="E7" s="51" t="s">
        <v>127</v>
      </c>
      <c r="F7" s="51" t="s">
        <v>277</v>
      </c>
      <c r="G7" s="327" t="s">
        <v>342</v>
      </c>
    </row>
    <row r="8" spans="1:14" x14ac:dyDescent="0.45">
      <c r="A8" s="37" t="s">
        <v>845</v>
      </c>
      <c r="B8" s="36">
        <f>C42+C70+C98+C126</f>
        <v>0</v>
      </c>
      <c r="C8" s="36">
        <f>C43+C71+C99+C127+C157</f>
        <v>0</v>
      </c>
      <c r="D8" s="37">
        <f>C194</f>
        <v>0</v>
      </c>
      <c r="E8" s="37">
        <f>C205</f>
        <v>0</v>
      </c>
      <c r="F8" s="37">
        <f>SUM(B8:E8)</f>
        <v>0</v>
      </c>
      <c r="G8" s="37">
        <f>F8*1</f>
        <v>0</v>
      </c>
    </row>
    <row r="9" spans="1:14" x14ac:dyDescent="0.45">
      <c r="A9" s="37">
        <v>1</v>
      </c>
      <c r="B9" s="305">
        <f>C45+C73+C101+C129</f>
        <v>0</v>
      </c>
      <c r="C9" s="36">
        <f>C46+C74+C102+C130+C162</f>
        <v>0</v>
      </c>
      <c r="D9" s="37">
        <f t="shared" ref="D9:D12" si="0">C195</f>
        <v>0</v>
      </c>
      <c r="E9" s="37">
        <f t="shared" ref="E9:E12" si="1">C206</f>
        <v>0</v>
      </c>
      <c r="F9" s="37">
        <f t="shared" ref="F9:F12" si="2">SUM(B9:E9)</f>
        <v>0</v>
      </c>
      <c r="G9" s="37">
        <f>F9*1</f>
        <v>0</v>
      </c>
    </row>
    <row r="10" spans="1:14" x14ac:dyDescent="0.45">
      <c r="A10" s="37">
        <v>2</v>
      </c>
      <c r="B10" s="305">
        <f>C48+C76+C104+C132</f>
        <v>0</v>
      </c>
      <c r="C10" s="305">
        <f>C49+C77+C105+C133+C167</f>
        <v>0</v>
      </c>
      <c r="D10" s="37">
        <f t="shared" si="0"/>
        <v>0</v>
      </c>
      <c r="E10" s="37">
        <f t="shared" si="1"/>
        <v>0</v>
      </c>
      <c r="F10" s="37">
        <f t="shared" si="2"/>
        <v>0</v>
      </c>
      <c r="G10" s="37">
        <f>F10*2</f>
        <v>0</v>
      </c>
    </row>
    <row r="11" spans="1:14" x14ac:dyDescent="0.45">
      <c r="A11" s="37">
        <v>3</v>
      </c>
      <c r="B11" s="305">
        <f>C51+C79+C107+C135</f>
        <v>0</v>
      </c>
      <c r="C11" s="305">
        <f>C52+C80+C108+C136+C172</f>
        <v>0</v>
      </c>
      <c r="D11" s="37">
        <f t="shared" si="0"/>
        <v>0</v>
      </c>
      <c r="E11" s="37">
        <f t="shared" si="1"/>
        <v>0</v>
      </c>
      <c r="F11" s="37">
        <f t="shared" si="2"/>
        <v>0</v>
      </c>
      <c r="G11" s="37">
        <f>F11*3</f>
        <v>0</v>
      </c>
    </row>
    <row r="12" spans="1:14" x14ac:dyDescent="0.45">
      <c r="A12" s="37">
        <v>4</v>
      </c>
      <c r="B12" s="305">
        <f>C54+C82+C110+C138</f>
        <v>0</v>
      </c>
      <c r="C12" s="305">
        <f>C55+C83+C111+C139+C177</f>
        <v>0</v>
      </c>
      <c r="D12" s="37">
        <f t="shared" si="0"/>
        <v>0</v>
      </c>
      <c r="E12" s="37">
        <f t="shared" si="1"/>
        <v>0</v>
      </c>
      <c r="F12" s="37">
        <f t="shared" si="2"/>
        <v>0</v>
      </c>
      <c r="G12" s="37">
        <f>F12*4</f>
        <v>0</v>
      </c>
    </row>
    <row r="13" spans="1:14" hidden="1" x14ac:dyDescent="0.45">
      <c r="A13" s="37">
        <v>5</v>
      </c>
      <c r="B13" s="305">
        <f>$C57+$C85+$C113+$C141</f>
        <v>0</v>
      </c>
      <c r="C13" s="305">
        <f>$C58+$C86+$C114+$C142</f>
        <v>0</v>
      </c>
      <c r="D13" s="285">
        <f>$C59+$C87+$C115+$C143</f>
        <v>0</v>
      </c>
      <c r="E13" s="285">
        <f>$C60+$C88+$C116+$C144+C182</f>
        <v>0</v>
      </c>
      <c r="F13" s="285">
        <f>$C60+$C88+$C116+$C144+D182</f>
        <v>0</v>
      </c>
      <c r="G13" s="37">
        <f ca="1">I13*5</f>
        <v>0</v>
      </c>
      <c r="H13" s="26">
        <f t="shared" ref="H13:H14" si="3">D210</f>
        <v>0</v>
      </c>
      <c r="I13" s="26">
        <f t="shared" ref="I13:I14" ca="1" si="4">SUM(C13:H13)</f>
        <v>0</v>
      </c>
    </row>
    <row r="14" spans="1:14" hidden="1" x14ac:dyDescent="0.45">
      <c r="A14" s="37">
        <v>6</v>
      </c>
      <c r="B14" s="305">
        <f>$C62+$C90+$C118+$C146</f>
        <v>0</v>
      </c>
      <c r="C14" s="305">
        <f>$C63+$C91+$C119+$C147</f>
        <v>0</v>
      </c>
      <c r="D14" s="285">
        <f>$C64+$C92+$C120+$C148</f>
        <v>0</v>
      </c>
      <c r="E14" s="285">
        <f>$C65+$C93+$C121+$C149+C187</f>
        <v>0</v>
      </c>
      <c r="F14" s="285">
        <f>$C65+$C93+$C121+$C149+D187</f>
        <v>0</v>
      </c>
      <c r="G14" s="37">
        <f ca="1">I14*6</f>
        <v>0</v>
      </c>
      <c r="H14" s="26">
        <f t="shared" si="3"/>
        <v>0</v>
      </c>
      <c r="I14" s="26">
        <f t="shared" ca="1" si="4"/>
        <v>0</v>
      </c>
    </row>
    <row r="15" spans="1:14" x14ac:dyDescent="0.45">
      <c r="A15" s="52" t="s">
        <v>34</v>
      </c>
      <c r="B15" s="52">
        <f>SUM(B8:B14)</f>
        <v>0</v>
      </c>
      <c r="C15" s="52">
        <f t="shared" ref="C15:D15" si="5">SUM(C8:C14)</f>
        <v>0</v>
      </c>
      <c r="D15" s="52">
        <f t="shared" si="5"/>
        <v>0</v>
      </c>
      <c r="E15" s="52">
        <f>SUM(E8:E14)</f>
        <v>0</v>
      </c>
      <c r="F15" s="52">
        <f>SUM(F8:F14)</f>
        <v>0</v>
      </c>
      <c r="G15" s="37">
        <f ca="1">SUM(G8:G14)</f>
        <v>0</v>
      </c>
    </row>
    <row r="16" spans="1:14" x14ac:dyDescent="0.45">
      <c r="A16" s="88"/>
      <c r="B16" s="88"/>
      <c r="C16" s="88"/>
      <c r="D16" s="88"/>
      <c r="E16" s="88"/>
      <c r="F16" s="88"/>
      <c r="G16" s="88"/>
    </row>
    <row r="17" spans="1:10" x14ac:dyDescent="0.45">
      <c r="A17" s="872" t="s">
        <v>665</v>
      </c>
      <c r="B17" s="873"/>
      <c r="C17" s="873"/>
      <c r="D17" s="873"/>
      <c r="E17" s="873"/>
      <c r="F17" s="873"/>
      <c r="G17" s="873"/>
      <c r="H17" s="873"/>
      <c r="I17" s="874"/>
    </row>
    <row r="18" spans="1:10" x14ac:dyDescent="0.45">
      <c r="A18" s="88"/>
      <c r="B18" s="50" t="str">
        <f>A8</f>
        <v>Studio/SRO</v>
      </c>
      <c r="C18" s="50" t="s">
        <v>198</v>
      </c>
      <c r="D18" s="50" t="s">
        <v>199</v>
      </c>
      <c r="E18" s="50" t="s">
        <v>200</v>
      </c>
      <c r="F18" s="50" t="s">
        <v>290</v>
      </c>
      <c r="G18" s="286" t="s">
        <v>34</v>
      </c>
      <c r="H18" s="50"/>
    </row>
    <row r="19" spans="1:10" x14ac:dyDescent="0.45">
      <c r="A19" s="37" t="str">
        <f>A41</f>
        <v>30% AMI</v>
      </c>
      <c r="B19" s="37">
        <f>C44</f>
        <v>0</v>
      </c>
      <c r="C19" s="37">
        <f>C47</f>
        <v>0</v>
      </c>
      <c r="D19" s="37">
        <f>C50</f>
        <v>0</v>
      </c>
      <c r="E19" s="37">
        <f>C53</f>
        <v>0</v>
      </c>
      <c r="F19" s="37">
        <f>C56</f>
        <v>0</v>
      </c>
      <c r="G19" s="37">
        <f>SUM(B19:F19)</f>
        <v>0</v>
      </c>
      <c r="H19" s="37"/>
      <c r="J19" s="287" t="e">
        <f>G19/$G$26</f>
        <v>#DIV/0!</v>
      </c>
    </row>
    <row r="20" spans="1:10" x14ac:dyDescent="0.45">
      <c r="A20" s="37" t="str">
        <f>A69</f>
        <v>45% AMI</v>
      </c>
      <c r="B20" s="37">
        <f>C72</f>
        <v>0</v>
      </c>
      <c r="C20" s="37">
        <f>C75</f>
        <v>0</v>
      </c>
      <c r="D20" s="37">
        <f>C78</f>
        <v>0</v>
      </c>
      <c r="E20" s="37">
        <f>C81</f>
        <v>0</v>
      </c>
      <c r="F20" s="37">
        <f>C84</f>
        <v>0</v>
      </c>
      <c r="G20" s="37">
        <f>SUM(B20:F20)</f>
        <v>0</v>
      </c>
      <c r="H20" s="37"/>
      <c r="J20" s="287" t="e">
        <f t="shared" ref="J19:J25" si="6">G20/$G$26</f>
        <v>#DIV/0!</v>
      </c>
    </row>
    <row r="21" spans="1:10" x14ac:dyDescent="0.45">
      <c r="A21" s="37" t="str">
        <f>A97</f>
        <v>50% AMI</v>
      </c>
      <c r="B21" s="37">
        <f>C100</f>
        <v>0</v>
      </c>
      <c r="C21" s="37">
        <f>C103</f>
        <v>0</v>
      </c>
      <c r="D21" s="37">
        <f>C106</f>
        <v>0</v>
      </c>
      <c r="E21" s="37">
        <f>C109</f>
        <v>0</v>
      </c>
      <c r="F21" s="37">
        <f>C112</f>
        <v>0</v>
      </c>
      <c r="G21" s="37">
        <f t="shared" ref="G21" si="7">SUM(B21:F21)</f>
        <v>0</v>
      </c>
      <c r="H21" s="37"/>
      <c r="J21" s="287" t="e">
        <f t="shared" si="6"/>
        <v>#DIV/0!</v>
      </c>
    </row>
    <row r="22" spans="1:10" x14ac:dyDescent="0.45">
      <c r="A22" s="37" t="str">
        <f>A125</f>
        <v>60% AMI</v>
      </c>
      <c r="B22" s="37">
        <f>C128</f>
        <v>0</v>
      </c>
      <c r="C22" s="37">
        <f>C131</f>
        <v>0</v>
      </c>
      <c r="D22" s="37">
        <f>C134</f>
        <v>0</v>
      </c>
      <c r="E22" s="37">
        <f>C137</f>
        <v>0</v>
      </c>
      <c r="F22" s="37">
        <f>C140</f>
        <v>0</v>
      </c>
      <c r="G22" s="37">
        <f>SUM(B22:F22)</f>
        <v>0</v>
      </c>
      <c r="H22" s="37"/>
      <c r="J22" s="287" t="e">
        <f t="shared" si="6"/>
        <v>#DIV/0!</v>
      </c>
    </row>
    <row r="23" spans="1:10" x14ac:dyDescent="0.45">
      <c r="A23" s="37" t="str">
        <f>A153</f>
        <v>80% AMI</v>
      </c>
      <c r="B23" s="37">
        <f>C158</f>
        <v>0</v>
      </c>
      <c r="C23" s="37">
        <f>C163</f>
        <v>0</v>
      </c>
      <c r="D23" s="37">
        <f>C168</f>
        <v>0</v>
      </c>
      <c r="E23" s="37">
        <f>C173</f>
        <v>0</v>
      </c>
      <c r="F23" s="37">
        <f>C178</f>
        <v>0</v>
      </c>
      <c r="G23" s="37">
        <f>SUM(B23:F23)</f>
        <v>0</v>
      </c>
      <c r="H23" s="37"/>
      <c r="J23" s="287" t="e">
        <f t="shared" si="6"/>
        <v>#DIV/0!</v>
      </c>
    </row>
    <row r="24" spans="1:10" x14ac:dyDescent="0.45">
      <c r="A24" s="37" t="str">
        <f>A193</f>
        <v>Market Rate Units</v>
      </c>
      <c r="B24" s="37">
        <f>C194</f>
        <v>0</v>
      </c>
      <c r="C24" s="37">
        <f>C195</f>
        <v>0</v>
      </c>
      <c r="D24" s="37">
        <f>C196</f>
        <v>0</v>
      </c>
      <c r="E24" s="37">
        <f>C197</f>
        <v>0</v>
      </c>
      <c r="F24" s="37">
        <f>C198</f>
        <v>0</v>
      </c>
      <c r="G24" s="37">
        <f>SUM(B24:F24)</f>
        <v>0</v>
      </c>
      <c r="H24" s="37"/>
      <c r="J24" s="287" t="e">
        <f t="shared" si="6"/>
        <v>#DIV/0!</v>
      </c>
    </row>
    <row r="25" spans="1:10" x14ac:dyDescent="0.45">
      <c r="A25" s="37" t="s">
        <v>127</v>
      </c>
      <c r="B25" s="37">
        <f>C205</f>
        <v>0</v>
      </c>
      <c r="C25" s="37">
        <f>C206</f>
        <v>0</v>
      </c>
      <c r="D25" s="37">
        <f>C207</f>
        <v>0</v>
      </c>
      <c r="E25" s="37">
        <f>C208</f>
        <v>0</v>
      </c>
      <c r="F25" s="37">
        <f>C209</f>
        <v>0</v>
      </c>
      <c r="G25" s="37">
        <f>SUM(B25:F25)</f>
        <v>0</v>
      </c>
      <c r="H25" s="37"/>
      <c r="J25" s="287" t="e">
        <f t="shared" si="6"/>
        <v>#DIV/0!</v>
      </c>
    </row>
    <row r="26" spans="1:10" x14ac:dyDescent="0.45">
      <c r="A26" s="52" t="s">
        <v>34</v>
      </c>
      <c r="B26" s="52">
        <f>SUM(B19:B25)</f>
        <v>0</v>
      </c>
      <c r="C26" s="52">
        <f t="shared" ref="C26:E26" si="8">SUM(C19:C25)</f>
        <v>0</v>
      </c>
      <c r="D26" s="52">
        <f>SUM(D19:D25)</f>
        <v>0</v>
      </c>
      <c r="E26" s="52">
        <f t="shared" si="8"/>
        <v>0</v>
      </c>
      <c r="F26" s="52">
        <f>SUM(F19:F25)</f>
        <v>0</v>
      </c>
      <c r="G26" s="52">
        <f>SUM(G19:G25)</f>
        <v>0</v>
      </c>
      <c r="H26" s="52"/>
    </row>
    <row r="27" spans="1:10" x14ac:dyDescent="0.45">
      <c r="A27" s="88"/>
      <c r="B27" s="88"/>
      <c r="C27" s="88"/>
      <c r="D27" s="88"/>
      <c r="E27" s="88"/>
      <c r="F27" s="88"/>
      <c r="G27" s="88"/>
    </row>
    <row r="28" spans="1:10" x14ac:dyDescent="0.45">
      <c r="A28" s="885" t="s">
        <v>610</v>
      </c>
      <c r="B28" s="886"/>
      <c r="D28" s="753" t="s">
        <v>6</v>
      </c>
      <c r="E28" s="754"/>
      <c r="F28" s="754"/>
      <c r="G28" s="754"/>
      <c r="H28" s="754"/>
      <c r="I28" s="755"/>
    </row>
    <row r="29" spans="1:10" ht="47.25" x14ac:dyDescent="0.45">
      <c r="A29" s="883" t="s">
        <v>611</v>
      </c>
      <c r="B29" s="884"/>
      <c r="D29" s="37" t="s">
        <v>116</v>
      </c>
      <c r="E29" s="327" t="s">
        <v>7</v>
      </c>
      <c r="F29" s="37" t="s">
        <v>8</v>
      </c>
      <c r="G29" s="37" t="s">
        <v>9</v>
      </c>
      <c r="H29" s="327" t="s">
        <v>10</v>
      </c>
      <c r="I29" s="327" t="s">
        <v>11</v>
      </c>
    </row>
    <row r="30" spans="1:10" x14ac:dyDescent="0.45">
      <c r="A30" s="50">
        <v>0</v>
      </c>
      <c r="B30" s="522">
        <v>0</v>
      </c>
      <c r="D30" s="37" t="str">
        <f t="shared" ref="D30:D36" si="9">A8</f>
        <v>Studio/SRO</v>
      </c>
      <c r="E30" s="37">
        <f>F8</f>
        <v>0</v>
      </c>
      <c r="F30" s="37">
        <v>1</v>
      </c>
      <c r="G30" s="37">
        <v>2</v>
      </c>
      <c r="H30" s="37">
        <v>1.25</v>
      </c>
      <c r="I30" s="37">
        <f>E30*H30</f>
        <v>0</v>
      </c>
    </row>
    <row r="31" spans="1:10" x14ac:dyDescent="0.45">
      <c r="A31" s="37">
        <v>1</v>
      </c>
      <c r="B31" s="523">
        <v>0</v>
      </c>
      <c r="D31" s="37">
        <f t="shared" si="9"/>
        <v>1</v>
      </c>
      <c r="E31" s="37">
        <f>F9</f>
        <v>0</v>
      </c>
      <c r="F31" s="37">
        <v>1</v>
      </c>
      <c r="G31" s="37">
        <v>3</v>
      </c>
      <c r="H31" s="37">
        <v>1.5</v>
      </c>
      <c r="I31" s="37">
        <f>E31*H31</f>
        <v>0</v>
      </c>
    </row>
    <row r="32" spans="1:10" x14ac:dyDescent="0.45">
      <c r="A32" s="37">
        <v>2</v>
      </c>
      <c r="B32" s="523">
        <v>0</v>
      </c>
      <c r="D32" s="37">
        <f t="shared" si="9"/>
        <v>2</v>
      </c>
      <c r="E32" s="37">
        <f>F10</f>
        <v>0</v>
      </c>
      <c r="F32" s="37">
        <v>2</v>
      </c>
      <c r="G32" s="37">
        <v>5</v>
      </c>
      <c r="H32" s="37">
        <v>2.5</v>
      </c>
      <c r="I32" s="37">
        <f>E32*H32</f>
        <v>0</v>
      </c>
    </row>
    <row r="33" spans="1:10" x14ac:dyDescent="0.45">
      <c r="A33" s="37">
        <v>3</v>
      </c>
      <c r="B33" s="523">
        <v>0</v>
      </c>
      <c r="D33" s="37">
        <f t="shared" si="9"/>
        <v>3</v>
      </c>
      <c r="E33" s="37">
        <f t="shared" ref="E33" si="10">F11</f>
        <v>0</v>
      </c>
      <c r="F33" s="37">
        <v>4</v>
      </c>
      <c r="G33" s="37">
        <v>7</v>
      </c>
      <c r="H33" s="37">
        <v>4.5</v>
      </c>
      <c r="I33" s="37">
        <f>E33*H33</f>
        <v>0</v>
      </c>
    </row>
    <row r="34" spans="1:10" x14ac:dyDescent="0.45">
      <c r="A34" s="37">
        <v>4</v>
      </c>
      <c r="B34" s="523">
        <v>0</v>
      </c>
      <c r="D34" s="37">
        <f t="shared" si="9"/>
        <v>4</v>
      </c>
      <c r="E34" s="37">
        <f>F12</f>
        <v>0</v>
      </c>
      <c r="F34" s="37">
        <v>6</v>
      </c>
      <c r="G34" s="37">
        <v>9</v>
      </c>
      <c r="H34" s="37">
        <v>4</v>
      </c>
      <c r="I34" s="37">
        <f t="shared" ref="I34:I36" si="11">E34*H34</f>
        <v>0</v>
      </c>
    </row>
    <row r="35" spans="1:10" hidden="1" x14ac:dyDescent="0.45">
      <c r="A35" s="37">
        <v>5</v>
      </c>
      <c r="B35" s="358">
        <v>0</v>
      </c>
      <c r="D35" s="37">
        <f t="shared" si="9"/>
        <v>5</v>
      </c>
      <c r="E35" s="37">
        <f>G24</f>
        <v>0</v>
      </c>
      <c r="F35" s="37">
        <v>8</v>
      </c>
      <c r="G35" s="37">
        <v>11</v>
      </c>
      <c r="H35" s="37">
        <v>8</v>
      </c>
      <c r="I35" s="37">
        <f t="shared" si="11"/>
        <v>0</v>
      </c>
    </row>
    <row r="36" spans="1:10" hidden="1" x14ac:dyDescent="0.45">
      <c r="A36" s="37">
        <v>6</v>
      </c>
      <c r="B36" s="358">
        <v>0</v>
      </c>
      <c r="D36" s="37">
        <f t="shared" si="9"/>
        <v>6</v>
      </c>
      <c r="E36" s="37">
        <f>G25</f>
        <v>0</v>
      </c>
      <c r="F36" s="37"/>
      <c r="G36" s="37"/>
      <c r="H36" s="37"/>
      <c r="I36" s="37">
        <f t="shared" si="11"/>
        <v>0</v>
      </c>
    </row>
    <row r="37" spans="1:10" x14ac:dyDescent="0.45">
      <c r="E37" s="37">
        <f>SUM(E30:E36)</f>
        <v>0</v>
      </c>
      <c r="I37" s="37">
        <f>ROUNDDOWN(SUM(I30:I36),0)</f>
        <v>0</v>
      </c>
    </row>
    <row r="39" spans="1:10" x14ac:dyDescent="0.45">
      <c r="A39" s="892" t="s">
        <v>612</v>
      </c>
      <c r="B39" s="893"/>
      <c r="C39" s="893"/>
      <c r="D39" s="893"/>
      <c r="E39" s="893"/>
      <c r="F39" s="893"/>
      <c r="G39" s="893"/>
      <c r="H39" s="893"/>
      <c r="I39" s="893"/>
      <c r="J39" s="893"/>
    </row>
    <row r="40" spans="1:10" s="304" customFormat="1" ht="31.9" thickBot="1" x14ac:dyDescent="0.5">
      <c r="A40" s="359" t="s">
        <v>116</v>
      </c>
      <c r="B40" s="359" t="s">
        <v>116</v>
      </c>
      <c r="C40" s="359" t="s">
        <v>117</v>
      </c>
      <c r="D40" s="359" t="s">
        <v>120</v>
      </c>
      <c r="E40" s="359" t="s">
        <v>121</v>
      </c>
      <c r="F40" s="359" t="s">
        <v>122</v>
      </c>
      <c r="G40" s="359" t="s">
        <v>123</v>
      </c>
      <c r="H40" s="359" t="s">
        <v>124</v>
      </c>
      <c r="I40" s="321" t="s">
        <v>716</v>
      </c>
      <c r="J40" s="322" t="s">
        <v>745</v>
      </c>
    </row>
    <row r="41" spans="1:10" s="304" customFormat="1" ht="16.149999999999999" thickBot="1" x14ac:dyDescent="0.5">
      <c r="A41" s="869" t="s">
        <v>119</v>
      </c>
      <c r="B41" s="870"/>
      <c r="C41" s="870"/>
      <c r="D41" s="870"/>
      <c r="E41" s="870"/>
      <c r="F41" s="870"/>
      <c r="G41" s="870"/>
      <c r="H41" s="870"/>
      <c r="I41" s="870"/>
      <c r="J41" s="871"/>
    </row>
    <row r="42" spans="1:10" x14ac:dyDescent="0.45">
      <c r="A42" s="865" t="s">
        <v>746</v>
      </c>
      <c r="B42" s="360" t="s">
        <v>846</v>
      </c>
      <c r="C42" s="524"/>
      <c r="D42" s="524">
        <v>0</v>
      </c>
      <c r="E42" s="360">
        <f>C42*D42</f>
        <v>0</v>
      </c>
      <c r="F42" s="527">
        <v>0</v>
      </c>
      <c r="G42" s="363">
        <f>IF(C42&gt;=1,$B$30,0)</f>
        <v>0</v>
      </c>
      <c r="H42" s="363">
        <f>F42-G42</f>
        <v>0</v>
      </c>
      <c r="I42" s="363">
        <f>C42*H42</f>
        <v>0</v>
      </c>
      <c r="J42" s="364">
        <f>I42*12</f>
        <v>0</v>
      </c>
    </row>
    <row r="43" spans="1:10" ht="16.149999999999999" thickBot="1" x14ac:dyDescent="0.5">
      <c r="A43" s="866"/>
      <c r="B43" s="367" t="s">
        <v>747</v>
      </c>
      <c r="C43" s="526"/>
      <c r="D43" s="526">
        <v>0</v>
      </c>
      <c r="E43" s="367">
        <f>C43*D43</f>
        <v>0</v>
      </c>
      <c r="F43" s="530">
        <v>0</v>
      </c>
      <c r="G43" s="369">
        <f>IF(C43&gt;=1,$B$30,0)</f>
        <v>0</v>
      </c>
      <c r="H43" s="369">
        <f>F43-G43</f>
        <v>0</v>
      </c>
      <c r="I43" s="369">
        <f>C43*H43</f>
        <v>0</v>
      </c>
      <c r="J43" s="370">
        <f t="shared" ref="J43:J65" si="12">I43*12</f>
        <v>0</v>
      </c>
    </row>
    <row r="44" spans="1:10" ht="16.149999999999999" thickBot="1" x14ac:dyDescent="0.5">
      <c r="A44" s="867" t="s">
        <v>748</v>
      </c>
      <c r="B44" s="868"/>
      <c r="C44" s="371">
        <f>SUM(C42:C43)</f>
        <v>0</v>
      </c>
      <c r="D44" s="372"/>
      <c r="E44" s="372"/>
      <c r="F44" s="373"/>
      <c r="G44" s="373"/>
      <c r="H44" s="373"/>
      <c r="I44" s="373"/>
      <c r="J44" s="373"/>
    </row>
    <row r="45" spans="1:10" x14ac:dyDescent="0.45">
      <c r="A45" s="865" t="s">
        <v>749</v>
      </c>
      <c r="B45" s="360" t="s">
        <v>846</v>
      </c>
      <c r="C45" s="524"/>
      <c r="D45" s="524">
        <v>0</v>
      </c>
      <c r="E45" s="360">
        <f>C45*D45</f>
        <v>0</v>
      </c>
      <c r="F45" s="527">
        <v>0</v>
      </c>
      <c r="G45" s="363">
        <f>IF(C45&gt;=1,$B$31,0)</f>
        <v>0</v>
      </c>
      <c r="H45" s="363">
        <f t="shared" ref="H45:H65" si="13">F45-G45</f>
        <v>0</v>
      </c>
      <c r="I45" s="363">
        <f>C45*H45</f>
        <v>0</v>
      </c>
      <c r="J45" s="364">
        <f t="shared" si="12"/>
        <v>0</v>
      </c>
    </row>
    <row r="46" spans="1:10" ht="16.149999999999999" thickBot="1" x14ac:dyDescent="0.5">
      <c r="A46" s="866">
        <v>1</v>
      </c>
      <c r="B46" s="367" t="s">
        <v>747</v>
      </c>
      <c r="C46" s="526"/>
      <c r="D46" s="526">
        <v>0</v>
      </c>
      <c r="E46" s="367">
        <f>C46*D46</f>
        <v>0</v>
      </c>
      <c r="F46" s="530">
        <v>0</v>
      </c>
      <c r="G46" s="369">
        <f>IF(C46&gt;=1,$B$31,0)</f>
        <v>0</v>
      </c>
      <c r="H46" s="369">
        <f t="shared" si="13"/>
        <v>0</v>
      </c>
      <c r="I46" s="369">
        <f>C46*H46</f>
        <v>0</v>
      </c>
      <c r="J46" s="370">
        <f t="shared" si="12"/>
        <v>0</v>
      </c>
    </row>
    <row r="47" spans="1:10" ht="16.149999999999999" thickBot="1" x14ac:dyDescent="0.5">
      <c r="A47" s="867" t="s">
        <v>750</v>
      </c>
      <c r="B47" s="868"/>
      <c r="C47" s="371">
        <f>SUM(C45:C46)</f>
        <v>0</v>
      </c>
      <c r="D47" s="372"/>
      <c r="E47" s="372"/>
      <c r="F47" s="373"/>
      <c r="G47" s="373"/>
      <c r="H47" s="373"/>
      <c r="I47" s="373"/>
      <c r="J47" s="373"/>
    </row>
    <row r="48" spans="1:10" x14ac:dyDescent="0.45">
      <c r="A48" s="865" t="s">
        <v>751</v>
      </c>
      <c r="B48" s="360" t="s">
        <v>846</v>
      </c>
      <c r="C48" s="524"/>
      <c r="D48" s="524">
        <v>0</v>
      </c>
      <c r="E48" s="360">
        <f>C48*D48</f>
        <v>0</v>
      </c>
      <c r="F48" s="527">
        <v>0</v>
      </c>
      <c r="G48" s="363">
        <f>IF(C48&gt;=1,$B$32,0)</f>
        <v>0</v>
      </c>
      <c r="H48" s="363">
        <f t="shared" si="13"/>
        <v>0</v>
      </c>
      <c r="I48" s="363">
        <f>C48*H48</f>
        <v>0</v>
      </c>
      <c r="J48" s="364">
        <f t="shared" si="12"/>
        <v>0</v>
      </c>
    </row>
    <row r="49" spans="1:10" ht="16.149999999999999" thickBot="1" x14ac:dyDescent="0.5">
      <c r="A49" s="866">
        <v>0</v>
      </c>
      <c r="B49" s="367" t="s">
        <v>747</v>
      </c>
      <c r="C49" s="526"/>
      <c r="D49" s="526">
        <v>0</v>
      </c>
      <c r="E49" s="367">
        <f>C49*D49</f>
        <v>0</v>
      </c>
      <c r="F49" s="530">
        <v>0</v>
      </c>
      <c r="G49" s="369">
        <f>IF(C49&gt;=1,$B$32,0)</f>
        <v>0</v>
      </c>
      <c r="H49" s="369">
        <f t="shared" si="13"/>
        <v>0</v>
      </c>
      <c r="I49" s="369">
        <f>C49*H49</f>
        <v>0</v>
      </c>
      <c r="J49" s="370">
        <f t="shared" si="12"/>
        <v>0</v>
      </c>
    </row>
    <row r="50" spans="1:10" ht="16.149999999999999" thickBot="1" x14ac:dyDescent="0.5">
      <c r="A50" s="867" t="s">
        <v>752</v>
      </c>
      <c r="B50" s="868"/>
      <c r="C50" s="371">
        <f>SUM(C48:C49)</f>
        <v>0</v>
      </c>
      <c r="D50" s="372"/>
      <c r="E50" s="372"/>
      <c r="F50" s="373"/>
      <c r="G50" s="373"/>
      <c r="H50" s="373"/>
      <c r="I50" s="373"/>
      <c r="J50" s="373"/>
    </row>
    <row r="51" spans="1:10" x14ac:dyDescent="0.45">
      <c r="A51" s="865" t="s">
        <v>753</v>
      </c>
      <c r="B51" s="360" t="s">
        <v>846</v>
      </c>
      <c r="C51" s="524"/>
      <c r="D51" s="524">
        <v>0</v>
      </c>
      <c r="E51" s="360">
        <f>C51*D51</f>
        <v>0</v>
      </c>
      <c r="F51" s="527">
        <v>0</v>
      </c>
      <c r="G51" s="363">
        <f>IF(C51&gt;=1,$B$33,0)</f>
        <v>0</v>
      </c>
      <c r="H51" s="363">
        <f t="shared" si="13"/>
        <v>0</v>
      </c>
      <c r="I51" s="363">
        <f>C51*H51</f>
        <v>0</v>
      </c>
      <c r="J51" s="364">
        <f t="shared" si="12"/>
        <v>0</v>
      </c>
    </row>
    <row r="52" spans="1:10" ht="16.149999999999999" thickBot="1" x14ac:dyDescent="0.5">
      <c r="A52" s="866">
        <v>0</v>
      </c>
      <c r="B52" s="367" t="s">
        <v>747</v>
      </c>
      <c r="C52" s="526"/>
      <c r="D52" s="526">
        <v>0</v>
      </c>
      <c r="E52" s="367">
        <f>C52*D52</f>
        <v>0</v>
      </c>
      <c r="F52" s="530">
        <v>0</v>
      </c>
      <c r="G52" s="369">
        <f>IF(C52&gt;=1,$B$33,0)</f>
        <v>0</v>
      </c>
      <c r="H52" s="369">
        <f t="shared" si="13"/>
        <v>0</v>
      </c>
      <c r="I52" s="369">
        <f>C52*H52</f>
        <v>0</v>
      </c>
      <c r="J52" s="370">
        <f t="shared" si="12"/>
        <v>0</v>
      </c>
    </row>
    <row r="53" spans="1:10" ht="16.149999999999999" thickBot="1" x14ac:dyDescent="0.5">
      <c r="A53" s="867" t="s">
        <v>754</v>
      </c>
      <c r="B53" s="868"/>
      <c r="C53" s="371">
        <f>SUM(C51:C52)</f>
        <v>0</v>
      </c>
      <c r="D53" s="372"/>
      <c r="E53" s="372"/>
      <c r="F53" s="373"/>
      <c r="G53" s="373"/>
      <c r="H53" s="373"/>
      <c r="I53" s="373"/>
      <c r="J53" s="373"/>
    </row>
    <row r="54" spans="1:10" x14ac:dyDescent="0.45">
      <c r="A54" s="865" t="s">
        <v>755</v>
      </c>
      <c r="B54" s="360" t="s">
        <v>846</v>
      </c>
      <c r="C54" s="524"/>
      <c r="D54" s="524">
        <v>0</v>
      </c>
      <c r="E54" s="360">
        <f>C54*D54</f>
        <v>0</v>
      </c>
      <c r="F54" s="527">
        <v>0</v>
      </c>
      <c r="G54" s="363">
        <f>IF(C54&gt;=1,$B$34,0)</f>
        <v>0</v>
      </c>
      <c r="H54" s="363">
        <f t="shared" si="13"/>
        <v>0</v>
      </c>
      <c r="I54" s="363">
        <f>C54*H54</f>
        <v>0</v>
      </c>
      <c r="J54" s="364">
        <f t="shared" si="12"/>
        <v>0</v>
      </c>
    </row>
    <row r="55" spans="1:10" ht="16.149999999999999" thickBot="1" x14ac:dyDescent="0.5">
      <c r="A55" s="866">
        <v>0</v>
      </c>
      <c r="B55" s="367" t="s">
        <v>747</v>
      </c>
      <c r="C55" s="526"/>
      <c r="D55" s="526">
        <v>0</v>
      </c>
      <c r="E55" s="367">
        <f>C55*D55</f>
        <v>0</v>
      </c>
      <c r="F55" s="530">
        <v>0</v>
      </c>
      <c r="G55" s="369">
        <f>IF(C55&gt;=1,$B$34,0)</f>
        <v>0</v>
      </c>
      <c r="H55" s="369">
        <f t="shared" si="13"/>
        <v>0</v>
      </c>
      <c r="I55" s="369">
        <f>C55*H55</f>
        <v>0</v>
      </c>
      <c r="J55" s="370">
        <f t="shared" si="12"/>
        <v>0</v>
      </c>
    </row>
    <row r="56" spans="1:10" ht="16.149999999999999" thickBot="1" x14ac:dyDescent="0.5">
      <c r="A56" s="867" t="s">
        <v>756</v>
      </c>
      <c r="B56" s="868"/>
      <c r="C56" s="371">
        <f>SUM(C54:C55)</f>
        <v>0</v>
      </c>
      <c r="D56" s="372"/>
      <c r="E56" s="372"/>
      <c r="F56" s="373"/>
      <c r="G56" s="373"/>
      <c r="H56" s="373"/>
      <c r="I56" s="373"/>
      <c r="J56" s="374">
        <f>SUM(J42:J55)</f>
        <v>0</v>
      </c>
    </row>
    <row r="57" spans="1:10" hidden="1" x14ac:dyDescent="0.45">
      <c r="A57" s="865" t="s">
        <v>757</v>
      </c>
      <c r="B57" s="360" t="s">
        <v>741</v>
      </c>
      <c r="C57" s="361">
        <v>0</v>
      </c>
      <c r="D57" s="361">
        <v>0</v>
      </c>
      <c r="E57" s="360">
        <f>C57*D57</f>
        <v>0</v>
      </c>
      <c r="F57" s="362">
        <v>0</v>
      </c>
      <c r="G57" s="363">
        <f>IF(C57&gt;=1,$C34,0)</f>
        <v>0</v>
      </c>
      <c r="H57" s="363">
        <f t="shared" si="13"/>
        <v>0</v>
      </c>
      <c r="I57" s="363">
        <f>C57*H57</f>
        <v>0</v>
      </c>
      <c r="J57" s="363">
        <f t="shared" si="12"/>
        <v>0</v>
      </c>
    </row>
    <row r="58" spans="1:10" hidden="1" x14ac:dyDescent="0.45">
      <c r="A58" s="876">
        <v>0</v>
      </c>
      <c r="B58" s="37" t="s">
        <v>613</v>
      </c>
      <c r="C58" s="365">
        <v>0</v>
      </c>
      <c r="D58" s="365">
        <v>0</v>
      </c>
      <c r="E58" s="37">
        <f>C58*D58</f>
        <v>0</v>
      </c>
      <c r="F58" s="366">
        <v>0</v>
      </c>
      <c r="G58" s="53"/>
      <c r="H58" s="53">
        <f t="shared" si="13"/>
        <v>0</v>
      </c>
      <c r="I58" s="53">
        <f>C58*H58</f>
        <v>0</v>
      </c>
      <c r="J58" s="53">
        <f t="shared" si="12"/>
        <v>0</v>
      </c>
    </row>
    <row r="59" spans="1:10" hidden="1" x14ac:dyDescent="0.45">
      <c r="A59" s="876">
        <v>0</v>
      </c>
      <c r="B59" s="37" t="s">
        <v>738</v>
      </c>
      <c r="C59" s="365">
        <v>0</v>
      </c>
      <c r="D59" s="365">
        <v>0</v>
      </c>
      <c r="E59" s="37">
        <f>C59*D59</f>
        <v>0</v>
      </c>
      <c r="F59" s="366">
        <v>0</v>
      </c>
      <c r="G59" s="53"/>
      <c r="H59" s="53">
        <f t="shared" si="13"/>
        <v>0</v>
      </c>
      <c r="I59" s="53">
        <f>C59*H59</f>
        <v>0</v>
      </c>
      <c r="J59" s="53">
        <f t="shared" si="12"/>
        <v>0</v>
      </c>
    </row>
    <row r="60" spans="1:10" hidden="1" x14ac:dyDescent="0.45">
      <c r="A60" s="876">
        <v>0</v>
      </c>
      <c r="B60" s="37" t="s">
        <v>747</v>
      </c>
      <c r="C60" s="365">
        <v>0</v>
      </c>
      <c r="D60" s="365">
        <v>0</v>
      </c>
      <c r="E60" s="37">
        <f>C60*D60</f>
        <v>0</v>
      </c>
      <c r="F60" s="366">
        <v>0</v>
      </c>
      <c r="G60" s="53"/>
      <c r="H60" s="53">
        <f t="shared" si="13"/>
        <v>0</v>
      </c>
      <c r="I60" s="53">
        <f>C60*H60</f>
        <v>0</v>
      </c>
      <c r="J60" s="53">
        <f t="shared" si="12"/>
        <v>0</v>
      </c>
    </row>
    <row r="61" spans="1:10" ht="16.149999999999999" hidden="1" thickBot="1" x14ac:dyDescent="0.5">
      <c r="A61" s="877" t="s">
        <v>758</v>
      </c>
      <c r="B61" s="878"/>
      <c r="C61" s="371">
        <f>SUM(C57:C60)</f>
        <v>0</v>
      </c>
      <c r="D61" s="372"/>
      <c r="E61" s="372"/>
      <c r="F61" s="373"/>
      <c r="G61" s="373"/>
      <c r="H61" s="373"/>
      <c r="I61" s="373"/>
      <c r="J61" s="373"/>
    </row>
    <row r="62" spans="1:10" hidden="1" x14ac:dyDescent="0.45">
      <c r="A62" s="865" t="s">
        <v>759</v>
      </c>
      <c r="B62" s="360" t="s">
        <v>741</v>
      </c>
      <c r="C62" s="361">
        <v>0</v>
      </c>
      <c r="D62" s="361">
        <v>0</v>
      </c>
      <c r="E62" s="360">
        <f>C62*D62</f>
        <v>0</v>
      </c>
      <c r="F62" s="362">
        <v>0</v>
      </c>
      <c r="G62" s="363">
        <f>IF(C62&gt;=1,$C35,0)</f>
        <v>0</v>
      </c>
      <c r="H62" s="363">
        <f t="shared" si="13"/>
        <v>0</v>
      </c>
      <c r="I62" s="363">
        <f>C62*H62</f>
        <v>0</v>
      </c>
      <c r="J62" s="363">
        <f t="shared" si="12"/>
        <v>0</v>
      </c>
    </row>
    <row r="63" spans="1:10" hidden="1" x14ac:dyDescent="0.45">
      <c r="A63" s="876">
        <v>0</v>
      </c>
      <c r="B63" s="37" t="s">
        <v>613</v>
      </c>
      <c r="C63" s="365">
        <v>0</v>
      </c>
      <c r="D63" s="365">
        <v>0</v>
      </c>
      <c r="E63" s="37">
        <f>C63*D63</f>
        <v>0</v>
      </c>
      <c r="F63" s="366">
        <v>0</v>
      </c>
      <c r="G63" s="53"/>
      <c r="H63" s="53">
        <f t="shared" si="13"/>
        <v>0</v>
      </c>
      <c r="I63" s="53">
        <f>C63*H63</f>
        <v>0</v>
      </c>
      <c r="J63" s="53">
        <f t="shared" si="12"/>
        <v>0</v>
      </c>
    </row>
    <row r="64" spans="1:10" hidden="1" x14ac:dyDescent="0.45">
      <c r="A64" s="876">
        <v>0</v>
      </c>
      <c r="B64" s="37" t="s">
        <v>738</v>
      </c>
      <c r="C64" s="365">
        <v>0</v>
      </c>
      <c r="D64" s="365">
        <v>0</v>
      </c>
      <c r="E64" s="37">
        <f>C64*D64</f>
        <v>0</v>
      </c>
      <c r="F64" s="366">
        <v>0</v>
      </c>
      <c r="G64" s="53"/>
      <c r="H64" s="53">
        <f>F64-G64</f>
        <v>0</v>
      </c>
      <c r="I64" s="53">
        <f>C64*H64</f>
        <v>0</v>
      </c>
      <c r="J64" s="53">
        <f>I64*12</f>
        <v>0</v>
      </c>
    </row>
    <row r="65" spans="1:10" hidden="1" x14ac:dyDescent="0.45">
      <c r="A65" s="876">
        <v>0</v>
      </c>
      <c r="B65" s="37" t="s">
        <v>747</v>
      </c>
      <c r="C65" s="365">
        <v>0</v>
      </c>
      <c r="D65" s="365">
        <v>0</v>
      </c>
      <c r="E65" s="37">
        <f>C65*D65</f>
        <v>0</v>
      </c>
      <c r="F65" s="366">
        <v>0</v>
      </c>
      <c r="G65" s="53"/>
      <c r="H65" s="53">
        <f t="shared" si="13"/>
        <v>0</v>
      </c>
      <c r="I65" s="53">
        <f>C65*H65</f>
        <v>0</v>
      </c>
      <c r="J65" s="53">
        <f t="shared" si="12"/>
        <v>0</v>
      </c>
    </row>
    <row r="66" spans="1:10" ht="16.149999999999999" hidden="1" thickBot="1" x14ac:dyDescent="0.5">
      <c r="A66" s="877" t="s">
        <v>760</v>
      </c>
      <c r="B66" s="878"/>
      <c r="C66" s="375">
        <f>SUM(C62:C65)</f>
        <v>0</v>
      </c>
      <c r="D66" s="376"/>
      <c r="E66" s="376"/>
      <c r="F66" s="377"/>
      <c r="G66" s="377"/>
      <c r="H66" s="377"/>
      <c r="I66" s="377"/>
      <c r="J66" s="378"/>
    </row>
    <row r="67" spans="1:10" x14ac:dyDescent="0.45">
      <c r="A67" s="379"/>
      <c r="B67" s="379"/>
      <c r="C67" s="106"/>
      <c r="F67" s="55"/>
      <c r="G67" s="55"/>
      <c r="H67" s="55"/>
      <c r="I67" s="55"/>
      <c r="J67" s="55"/>
    </row>
    <row r="68" spans="1:10" ht="31.9" thickBot="1" x14ac:dyDescent="0.5">
      <c r="A68" s="359" t="s">
        <v>116</v>
      </c>
      <c r="B68" s="359" t="s">
        <v>116</v>
      </c>
      <c r="C68" s="359" t="s">
        <v>117</v>
      </c>
      <c r="D68" s="359" t="s">
        <v>120</v>
      </c>
      <c r="E68" s="359" t="s">
        <v>121</v>
      </c>
      <c r="F68" s="359" t="s">
        <v>122</v>
      </c>
      <c r="G68" s="359" t="s">
        <v>123</v>
      </c>
      <c r="H68" s="359" t="s">
        <v>124</v>
      </c>
      <c r="I68" s="321" t="s">
        <v>716</v>
      </c>
      <c r="J68" s="322" t="s">
        <v>745</v>
      </c>
    </row>
    <row r="69" spans="1:10" ht="16.149999999999999" thickBot="1" x14ac:dyDescent="0.5">
      <c r="A69" s="869" t="s">
        <v>664</v>
      </c>
      <c r="B69" s="870"/>
      <c r="C69" s="870"/>
      <c r="D69" s="870"/>
      <c r="E69" s="870"/>
      <c r="F69" s="870"/>
      <c r="G69" s="870"/>
      <c r="H69" s="870"/>
      <c r="I69" s="870"/>
      <c r="J69" s="871"/>
    </row>
    <row r="70" spans="1:10" x14ac:dyDescent="0.45">
      <c r="A70" s="865" t="s">
        <v>746</v>
      </c>
      <c r="B70" s="360" t="s">
        <v>846</v>
      </c>
      <c r="C70" s="524">
        <v>0</v>
      </c>
      <c r="D70" s="524">
        <v>0</v>
      </c>
      <c r="E70" s="360">
        <f>C70*D70</f>
        <v>0</v>
      </c>
      <c r="F70" s="527">
        <v>0</v>
      </c>
      <c r="G70" s="363">
        <f>IF(C70&gt;=1,$B$30,0)</f>
        <v>0</v>
      </c>
      <c r="H70" s="363">
        <f>F70-G70</f>
        <v>0</v>
      </c>
      <c r="I70" s="363">
        <f>C70*H70</f>
        <v>0</v>
      </c>
      <c r="J70" s="364">
        <f>I70*12</f>
        <v>0</v>
      </c>
    </row>
    <row r="71" spans="1:10" ht="16.149999999999999" thickBot="1" x14ac:dyDescent="0.5">
      <c r="A71" s="866"/>
      <c r="B71" s="367" t="s">
        <v>747</v>
      </c>
      <c r="C71" s="526">
        <v>0</v>
      </c>
      <c r="D71" s="526">
        <v>0</v>
      </c>
      <c r="E71" s="367">
        <f>C71*D71</f>
        <v>0</v>
      </c>
      <c r="F71" s="530">
        <v>0</v>
      </c>
      <c r="G71" s="369">
        <f>IF(C71&gt;=1,$B$30,0)</f>
        <v>0</v>
      </c>
      <c r="H71" s="369">
        <f>F71-G71</f>
        <v>0</v>
      </c>
      <c r="I71" s="369">
        <f>C71*H71</f>
        <v>0</v>
      </c>
      <c r="J71" s="370">
        <f t="shared" ref="J71:J93" si="14">I71*12</f>
        <v>0</v>
      </c>
    </row>
    <row r="72" spans="1:10" ht="16.149999999999999" thickBot="1" x14ac:dyDescent="0.5">
      <c r="A72" s="867" t="s">
        <v>748</v>
      </c>
      <c r="B72" s="868"/>
      <c r="C72" s="371">
        <f>SUM(C70:C71)</f>
        <v>0</v>
      </c>
      <c r="D72" s="372"/>
      <c r="E72" s="372"/>
      <c r="F72" s="373"/>
      <c r="G72" s="373"/>
      <c r="H72" s="373"/>
      <c r="I72" s="373"/>
      <c r="J72" s="373"/>
    </row>
    <row r="73" spans="1:10" x14ac:dyDescent="0.45">
      <c r="A73" s="865" t="s">
        <v>749</v>
      </c>
      <c r="B73" s="360" t="s">
        <v>846</v>
      </c>
      <c r="C73" s="524">
        <v>0</v>
      </c>
      <c r="D73" s="524">
        <v>0</v>
      </c>
      <c r="E73" s="360">
        <f>C73*D73</f>
        <v>0</v>
      </c>
      <c r="F73" s="527">
        <v>0</v>
      </c>
      <c r="G73" s="363">
        <f>IF(C73&gt;=1,$B$31,0)</f>
        <v>0</v>
      </c>
      <c r="H73" s="363">
        <f>F73-G73</f>
        <v>0</v>
      </c>
      <c r="I73" s="363">
        <f>C73*H73</f>
        <v>0</v>
      </c>
      <c r="J73" s="364">
        <f t="shared" si="14"/>
        <v>0</v>
      </c>
    </row>
    <row r="74" spans="1:10" ht="16.149999999999999" thickBot="1" x14ac:dyDescent="0.5">
      <c r="A74" s="866">
        <v>1</v>
      </c>
      <c r="B74" s="367" t="s">
        <v>747</v>
      </c>
      <c r="C74" s="526">
        <v>0</v>
      </c>
      <c r="D74" s="526">
        <v>0</v>
      </c>
      <c r="E74" s="367">
        <f>C74*D74</f>
        <v>0</v>
      </c>
      <c r="F74" s="530">
        <v>0</v>
      </c>
      <c r="G74" s="369">
        <f>IF(C74&gt;=1,$B$31,0)</f>
        <v>0</v>
      </c>
      <c r="H74" s="369">
        <f>F74-G74</f>
        <v>0</v>
      </c>
      <c r="I74" s="369">
        <f>C74*H74</f>
        <v>0</v>
      </c>
      <c r="J74" s="370">
        <f t="shared" si="14"/>
        <v>0</v>
      </c>
    </row>
    <row r="75" spans="1:10" ht="16.149999999999999" thickBot="1" x14ac:dyDescent="0.5">
      <c r="A75" s="867" t="s">
        <v>750</v>
      </c>
      <c r="B75" s="868"/>
      <c r="C75" s="371">
        <f>SUM(C73:C74)</f>
        <v>0</v>
      </c>
      <c r="D75" s="372"/>
      <c r="E75" s="372"/>
      <c r="F75" s="373"/>
      <c r="G75" s="373"/>
      <c r="H75" s="373"/>
      <c r="I75" s="373"/>
      <c r="J75" s="373"/>
    </row>
    <row r="76" spans="1:10" x14ac:dyDescent="0.45">
      <c r="A76" s="865" t="s">
        <v>751</v>
      </c>
      <c r="B76" s="360" t="s">
        <v>846</v>
      </c>
      <c r="C76" s="524">
        <v>0</v>
      </c>
      <c r="D76" s="524">
        <v>0</v>
      </c>
      <c r="E76" s="360">
        <f>C76*D76</f>
        <v>0</v>
      </c>
      <c r="F76" s="527">
        <v>0</v>
      </c>
      <c r="G76" s="363">
        <f>IF(C76&gt;=1,$B$32,0)</f>
        <v>0</v>
      </c>
      <c r="H76" s="363">
        <f>F76-G76</f>
        <v>0</v>
      </c>
      <c r="I76" s="363">
        <f>C76*H76</f>
        <v>0</v>
      </c>
      <c r="J76" s="364">
        <f t="shared" si="14"/>
        <v>0</v>
      </c>
    </row>
    <row r="77" spans="1:10" ht="16.149999999999999" thickBot="1" x14ac:dyDescent="0.5">
      <c r="A77" s="866">
        <v>0</v>
      </c>
      <c r="B77" s="367" t="s">
        <v>747</v>
      </c>
      <c r="C77" s="526">
        <v>0</v>
      </c>
      <c r="D77" s="526">
        <v>0</v>
      </c>
      <c r="E77" s="367">
        <f>C77*D77</f>
        <v>0</v>
      </c>
      <c r="F77" s="530">
        <v>0</v>
      </c>
      <c r="G77" s="369">
        <f>IF(C77&gt;=1,$B$32,0)</f>
        <v>0</v>
      </c>
      <c r="H77" s="369">
        <f>F77-G77</f>
        <v>0</v>
      </c>
      <c r="I77" s="369">
        <f>C77*H77</f>
        <v>0</v>
      </c>
      <c r="J77" s="370">
        <f t="shared" si="14"/>
        <v>0</v>
      </c>
    </row>
    <row r="78" spans="1:10" ht="16.149999999999999" thickBot="1" x14ac:dyDescent="0.5">
      <c r="A78" s="867" t="s">
        <v>752</v>
      </c>
      <c r="B78" s="868"/>
      <c r="C78" s="371">
        <f>SUM(C76:C77)</f>
        <v>0</v>
      </c>
      <c r="D78" s="372"/>
      <c r="E78" s="372"/>
      <c r="F78" s="373"/>
      <c r="G78" s="373"/>
      <c r="H78" s="373"/>
      <c r="I78" s="373"/>
      <c r="J78" s="373"/>
    </row>
    <row r="79" spans="1:10" x14ac:dyDescent="0.45">
      <c r="A79" s="865" t="s">
        <v>753</v>
      </c>
      <c r="B79" s="360" t="s">
        <v>846</v>
      </c>
      <c r="C79" s="524">
        <v>0</v>
      </c>
      <c r="D79" s="524">
        <v>0</v>
      </c>
      <c r="E79" s="360">
        <f>C79*D79</f>
        <v>0</v>
      </c>
      <c r="F79" s="527">
        <v>0</v>
      </c>
      <c r="G79" s="363">
        <f>IF(C79&gt;=1,$B$33,0)</f>
        <v>0</v>
      </c>
      <c r="H79" s="363">
        <f>F79-G79</f>
        <v>0</v>
      </c>
      <c r="I79" s="363">
        <f>C79*H79</f>
        <v>0</v>
      </c>
      <c r="J79" s="364">
        <f t="shared" si="14"/>
        <v>0</v>
      </c>
    </row>
    <row r="80" spans="1:10" ht="16.149999999999999" thickBot="1" x14ac:dyDescent="0.5">
      <c r="A80" s="866">
        <v>0</v>
      </c>
      <c r="B80" s="367" t="s">
        <v>747</v>
      </c>
      <c r="C80" s="526">
        <v>0</v>
      </c>
      <c r="D80" s="526">
        <v>0</v>
      </c>
      <c r="E80" s="367">
        <f>C80*D80</f>
        <v>0</v>
      </c>
      <c r="F80" s="530">
        <v>0</v>
      </c>
      <c r="G80" s="369">
        <f>IF(C80&gt;=1,$B$33,0)</f>
        <v>0</v>
      </c>
      <c r="H80" s="369">
        <f>F80-G80</f>
        <v>0</v>
      </c>
      <c r="I80" s="369">
        <f>C80*H80</f>
        <v>0</v>
      </c>
      <c r="J80" s="370">
        <f t="shared" si="14"/>
        <v>0</v>
      </c>
    </row>
    <row r="81" spans="1:10" ht="16.149999999999999" thickBot="1" x14ac:dyDescent="0.5">
      <c r="A81" s="867" t="s">
        <v>754</v>
      </c>
      <c r="B81" s="868"/>
      <c r="C81" s="371">
        <f>SUM(C79:C80)</f>
        <v>0</v>
      </c>
      <c r="D81" s="372"/>
      <c r="E81" s="372"/>
      <c r="F81" s="373"/>
      <c r="G81" s="373"/>
      <c r="H81" s="373"/>
      <c r="I81" s="373"/>
      <c r="J81" s="373"/>
    </row>
    <row r="82" spans="1:10" x14ac:dyDescent="0.45">
      <c r="A82" s="865" t="s">
        <v>755</v>
      </c>
      <c r="B82" s="360" t="s">
        <v>846</v>
      </c>
      <c r="C82" s="524">
        <v>0</v>
      </c>
      <c r="D82" s="524">
        <v>0</v>
      </c>
      <c r="E82" s="360">
        <f>C82*D82</f>
        <v>0</v>
      </c>
      <c r="F82" s="527">
        <v>0</v>
      </c>
      <c r="G82" s="363">
        <f>IF(C82&gt;=1,$B$34,0)</f>
        <v>0</v>
      </c>
      <c r="H82" s="363">
        <f>F82-G82</f>
        <v>0</v>
      </c>
      <c r="I82" s="363">
        <f>C82*H82</f>
        <v>0</v>
      </c>
      <c r="J82" s="364">
        <f t="shared" si="14"/>
        <v>0</v>
      </c>
    </row>
    <row r="83" spans="1:10" ht="16.149999999999999" thickBot="1" x14ac:dyDescent="0.5">
      <c r="A83" s="866">
        <v>0</v>
      </c>
      <c r="B83" s="367" t="s">
        <v>747</v>
      </c>
      <c r="C83" s="368">
        <v>0</v>
      </c>
      <c r="D83" s="368">
        <v>0</v>
      </c>
      <c r="E83" s="367">
        <f>C83*D83</f>
        <v>0</v>
      </c>
      <c r="F83" s="530">
        <v>0</v>
      </c>
      <c r="G83" s="369">
        <f>IF(C83&gt;=1,$B$34,0)</f>
        <v>0</v>
      </c>
      <c r="H83" s="369">
        <f>F83-G83</f>
        <v>0</v>
      </c>
      <c r="I83" s="369">
        <f>C83*H83</f>
        <v>0</v>
      </c>
      <c r="J83" s="370">
        <f t="shared" si="14"/>
        <v>0</v>
      </c>
    </row>
    <row r="84" spans="1:10" ht="16.149999999999999" thickBot="1" x14ac:dyDescent="0.5">
      <c r="A84" s="867" t="s">
        <v>756</v>
      </c>
      <c r="B84" s="868"/>
      <c r="C84" s="371">
        <f>SUM(C82:C83)</f>
        <v>0</v>
      </c>
      <c r="D84" s="372"/>
      <c r="E84" s="372"/>
      <c r="F84" s="373"/>
      <c r="G84" s="373"/>
      <c r="H84" s="373"/>
      <c r="I84" s="373"/>
      <c r="J84" s="374">
        <f>SUM(J70:J83)</f>
        <v>0</v>
      </c>
    </row>
    <row r="85" spans="1:10" hidden="1" x14ac:dyDescent="0.45">
      <c r="A85" s="865" t="s">
        <v>757</v>
      </c>
      <c r="B85" s="360" t="s">
        <v>741</v>
      </c>
      <c r="C85" s="361">
        <v>0</v>
      </c>
      <c r="D85" s="361">
        <v>0</v>
      </c>
      <c r="E85" s="360">
        <f>C85*D85</f>
        <v>0</v>
      </c>
      <c r="F85" s="362">
        <v>0</v>
      </c>
      <c r="G85" s="363">
        <f>IF(C85&gt;=1,$C63,0)</f>
        <v>0</v>
      </c>
      <c r="H85" s="363">
        <f>F85-G85</f>
        <v>0</v>
      </c>
      <c r="I85" s="363">
        <f>C85*H85</f>
        <v>0</v>
      </c>
      <c r="J85" s="363">
        <f t="shared" si="14"/>
        <v>0</v>
      </c>
    </row>
    <row r="86" spans="1:10" hidden="1" x14ac:dyDescent="0.45">
      <c r="A86" s="876">
        <v>0</v>
      </c>
      <c r="B86" s="37" t="s">
        <v>613</v>
      </c>
      <c r="C86" s="365">
        <v>0</v>
      </c>
      <c r="D86" s="365">
        <v>0</v>
      </c>
      <c r="E86" s="37">
        <f>C86*D86</f>
        <v>0</v>
      </c>
      <c r="F86" s="366">
        <v>0</v>
      </c>
      <c r="G86" s="53"/>
      <c r="H86" s="53">
        <f>F86-G86</f>
        <v>0</v>
      </c>
      <c r="I86" s="53">
        <f>C86*H86</f>
        <v>0</v>
      </c>
      <c r="J86" s="53">
        <f t="shared" si="14"/>
        <v>0</v>
      </c>
    </row>
    <row r="87" spans="1:10" hidden="1" x14ac:dyDescent="0.45">
      <c r="A87" s="876">
        <v>0</v>
      </c>
      <c r="B87" s="37" t="s">
        <v>738</v>
      </c>
      <c r="C87" s="365">
        <v>0</v>
      </c>
      <c r="D87" s="365">
        <v>0</v>
      </c>
      <c r="E87" s="37">
        <f>C87*D87</f>
        <v>0</v>
      </c>
      <c r="F87" s="366">
        <v>0</v>
      </c>
      <c r="G87" s="53"/>
      <c r="H87" s="53">
        <f>F87-G87</f>
        <v>0</v>
      </c>
      <c r="I87" s="53">
        <f>C87*H87</f>
        <v>0</v>
      </c>
      <c r="J87" s="53">
        <f t="shared" si="14"/>
        <v>0</v>
      </c>
    </row>
    <row r="88" spans="1:10" hidden="1" x14ac:dyDescent="0.45">
      <c r="A88" s="876">
        <v>0</v>
      </c>
      <c r="B88" s="37" t="s">
        <v>747</v>
      </c>
      <c r="C88" s="365">
        <v>0</v>
      </c>
      <c r="D88" s="365">
        <v>0</v>
      </c>
      <c r="E88" s="37">
        <f>C88*D88</f>
        <v>0</v>
      </c>
      <c r="F88" s="366">
        <v>0</v>
      </c>
      <c r="G88" s="53"/>
      <c r="H88" s="53">
        <f>F88-G88</f>
        <v>0</v>
      </c>
      <c r="I88" s="53">
        <f>C88*H88</f>
        <v>0</v>
      </c>
      <c r="J88" s="53">
        <f t="shared" si="14"/>
        <v>0</v>
      </c>
    </row>
    <row r="89" spans="1:10" ht="16.149999999999999" hidden="1" thickBot="1" x14ac:dyDescent="0.5">
      <c r="A89" s="877" t="s">
        <v>758</v>
      </c>
      <c r="B89" s="878"/>
      <c r="C89" s="371">
        <f>SUM(C85:C88)</f>
        <v>0</v>
      </c>
      <c r="D89" s="372"/>
      <c r="E89" s="372"/>
      <c r="F89" s="373"/>
      <c r="G89" s="373"/>
      <c r="H89" s="373"/>
      <c r="I89" s="373"/>
      <c r="J89" s="373"/>
    </row>
    <row r="90" spans="1:10" hidden="1" x14ac:dyDescent="0.45">
      <c r="A90" s="865" t="s">
        <v>759</v>
      </c>
      <c r="B90" s="360" t="s">
        <v>741</v>
      </c>
      <c r="C90" s="361">
        <v>0</v>
      </c>
      <c r="D90" s="361">
        <v>0</v>
      </c>
      <c r="E90" s="360">
        <f>C90*D90</f>
        <v>0</v>
      </c>
      <c r="F90" s="362">
        <v>0</v>
      </c>
      <c r="G90" s="363">
        <f>IF(C90&gt;=1,$C64,0)</f>
        <v>0</v>
      </c>
      <c r="H90" s="363">
        <f>F90-G90</f>
        <v>0</v>
      </c>
      <c r="I90" s="363">
        <f>C90*H90</f>
        <v>0</v>
      </c>
      <c r="J90" s="363">
        <f t="shared" si="14"/>
        <v>0</v>
      </c>
    </row>
    <row r="91" spans="1:10" hidden="1" x14ac:dyDescent="0.45">
      <c r="A91" s="876">
        <v>0</v>
      </c>
      <c r="B91" s="37" t="s">
        <v>613</v>
      </c>
      <c r="C91" s="365">
        <v>0</v>
      </c>
      <c r="D91" s="365">
        <v>0</v>
      </c>
      <c r="E91" s="37">
        <f>C91*D91</f>
        <v>0</v>
      </c>
      <c r="F91" s="366">
        <v>0</v>
      </c>
      <c r="G91" s="53"/>
      <c r="H91" s="53">
        <f>F91-G91</f>
        <v>0</v>
      </c>
      <c r="I91" s="53">
        <f>C91*H91</f>
        <v>0</v>
      </c>
      <c r="J91" s="53">
        <f t="shared" si="14"/>
        <v>0</v>
      </c>
    </row>
    <row r="92" spans="1:10" hidden="1" x14ac:dyDescent="0.45">
      <c r="A92" s="876">
        <v>0</v>
      </c>
      <c r="B92" s="37" t="s">
        <v>738</v>
      </c>
      <c r="C92" s="365">
        <v>0</v>
      </c>
      <c r="D92" s="365">
        <v>0</v>
      </c>
      <c r="E92" s="37">
        <f>C92*D92</f>
        <v>0</v>
      </c>
      <c r="F92" s="366">
        <v>0</v>
      </c>
      <c r="G92" s="53"/>
      <c r="H92" s="53">
        <f>F92-G92</f>
        <v>0</v>
      </c>
      <c r="I92" s="53">
        <f>C92*H92</f>
        <v>0</v>
      </c>
      <c r="J92" s="53">
        <f>I92*12</f>
        <v>0</v>
      </c>
    </row>
    <row r="93" spans="1:10" hidden="1" x14ac:dyDescent="0.45">
      <c r="A93" s="876">
        <v>0</v>
      </c>
      <c r="B93" s="37" t="s">
        <v>747</v>
      </c>
      <c r="C93" s="365">
        <v>0</v>
      </c>
      <c r="D93" s="365">
        <v>0</v>
      </c>
      <c r="E93" s="37">
        <f>C93*D93</f>
        <v>0</v>
      </c>
      <c r="F93" s="366">
        <v>0</v>
      </c>
      <c r="G93" s="53"/>
      <c r="H93" s="53">
        <f>F93-G93</f>
        <v>0</v>
      </c>
      <c r="I93" s="53">
        <f>C93*H93</f>
        <v>0</v>
      </c>
      <c r="J93" s="53">
        <f t="shared" si="14"/>
        <v>0</v>
      </c>
    </row>
    <row r="94" spans="1:10" ht="16.149999999999999" hidden="1" thickBot="1" x14ac:dyDescent="0.5">
      <c r="A94" s="877" t="s">
        <v>760</v>
      </c>
      <c r="B94" s="878"/>
      <c r="C94" s="375">
        <f>SUM(C90:C93)</f>
        <v>0</v>
      </c>
      <c r="D94" s="376"/>
      <c r="E94" s="376"/>
      <c r="F94" s="377"/>
      <c r="G94" s="377"/>
      <c r="H94" s="377"/>
      <c r="I94" s="377"/>
      <c r="J94" s="378"/>
    </row>
    <row r="95" spans="1:10" x14ac:dyDescent="0.45">
      <c r="A95" s="379"/>
      <c r="B95" s="379"/>
      <c r="C95" s="106"/>
      <c r="F95" s="55"/>
      <c r="G95" s="55"/>
      <c r="H95" s="55"/>
      <c r="I95" s="55"/>
      <c r="J95" s="55"/>
    </row>
    <row r="96" spans="1:10" ht="31.9" thickBot="1" x14ac:dyDescent="0.5">
      <c r="A96" s="359" t="s">
        <v>116</v>
      </c>
      <c r="B96" s="359" t="s">
        <v>116</v>
      </c>
      <c r="C96" s="359" t="s">
        <v>117</v>
      </c>
      <c r="D96" s="359" t="s">
        <v>120</v>
      </c>
      <c r="E96" s="359" t="s">
        <v>121</v>
      </c>
      <c r="F96" s="359" t="s">
        <v>122</v>
      </c>
      <c r="G96" s="359" t="s">
        <v>123</v>
      </c>
      <c r="H96" s="359" t="s">
        <v>124</v>
      </c>
      <c r="I96" s="321" t="s">
        <v>716</v>
      </c>
      <c r="J96" s="322" t="s">
        <v>745</v>
      </c>
    </row>
    <row r="97" spans="1:10" ht="16.149999999999999" thickBot="1" x14ac:dyDescent="0.5">
      <c r="A97" s="869" t="s">
        <v>125</v>
      </c>
      <c r="B97" s="870"/>
      <c r="C97" s="870"/>
      <c r="D97" s="870"/>
      <c r="E97" s="870"/>
      <c r="F97" s="870"/>
      <c r="G97" s="870"/>
      <c r="H97" s="870"/>
      <c r="I97" s="870"/>
      <c r="J97" s="871"/>
    </row>
    <row r="98" spans="1:10" x14ac:dyDescent="0.45">
      <c r="A98" s="865" t="s">
        <v>746</v>
      </c>
      <c r="B98" s="360" t="s">
        <v>839</v>
      </c>
      <c r="C98" s="524"/>
      <c r="D98" s="524">
        <v>0</v>
      </c>
      <c r="E98" s="360">
        <f>C98*D98</f>
        <v>0</v>
      </c>
      <c r="F98" s="527">
        <v>0</v>
      </c>
      <c r="G98" s="363">
        <f>IF(C98&gt;=1,$B$30,0)</f>
        <v>0</v>
      </c>
      <c r="H98" s="363">
        <f>F98-G98</f>
        <v>0</v>
      </c>
      <c r="I98" s="363">
        <f>C98*H98</f>
        <v>0</v>
      </c>
      <c r="J98" s="364">
        <f>I98*12</f>
        <v>0</v>
      </c>
    </row>
    <row r="99" spans="1:10" ht="16.149999999999999" thickBot="1" x14ac:dyDescent="0.5">
      <c r="A99" s="866"/>
      <c r="B99" s="367" t="s">
        <v>747</v>
      </c>
      <c r="C99" s="526"/>
      <c r="D99" s="526">
        <v>0</v>
      </c>
      <c r="E99" s="367">
        <f>C99*D99</f>
        <v>0</v>
      </c>
      <c r="F99" s="530">
        <v>0</v>
      </c>
      <c r="G99" s="369">
        <f>IF(C99&gt;=1,$B$30,0)</f>
        <v>0</v>
      </c>
      <c r="H99" s="369">
        <f>F99-G99</f>
        <v>0</v>
      </c>
      <c r="I99" s="369">
        <f>C99*H99</f>
        <v>0</v>
      </c>
      <c r="J99" s="370">
        <f t="shared" ref="J99:J121" si="15">I99*12</f>
        <v>0</v>
      </c>
    </row>
    <row r="100" spans="1:10" ht="16.149999999999999" thickBot="1" x14ac:dyDescent="0.5">
      <c r="A100" s="867" t="s">
        <v>748</v>
      </c>
      <c r="B100" s="868"/>
      <c r="C100" s="371">
        <f>SUM(C98:C99)</f>
        <v>0</v>
      </c>
      <c r="D100" s="372"/>
      <c r="E100" s="372"/>
      <c r="F100" s="373"/>
      <c r="G100" s="373"/>
      <c r="H100" s="373"/>
      <c r="I100" s="373"/>
      <c r="J100" s="373"/>
    </row>
    <row r="101" spans="1:10" x14ac:dyDescent="0.45">
      <c r="A101" s="865" t="s">
        <v>749</v>
      </c>
      <c r="B101" s="360" t="s">
        <v>839</v>
      </c>
      <c r="C101" s="524"/>
      <c r="D101" s="524">
        <v>0</v>
      </c>
      <c r="E101" s="360">
        <f>C101*D101</f>
        <v>0</v>
      </c>
      <c r="F101" s="527">
        <v>0</v>
      </c>
      <c r="G101" s="363">
        <f>IF(C101&gt;=1,$B$31,0)</f>
        <v>0</v>
      </c>
      <c r="H101" s="363">
        <f>F101-G101</f>
        <v>0</v>
      </c>
      <c r="I101" s="363">
        <f>C101*H101</f>
        <v>0</v>
      </c>
      <c r="J101" s="364">
        <f t="shared" si="15"/>
        <v>0</v>
      </c>
    </row>
    <row r="102" spans="1:10" ht="16.149999999999999" thickBot="1" x14ac:dyDescent="0.5">
      <c r="A102" s="866">
        <v>1</v>
      </c>
      <c r="B102" s="367" t="s">
        <v>747</v>
      </c>
      <c r="C102" s="526"/>
      <c r="D102" s="526">
        <v>0</v>
      </c>
      <c r="E102" s="367">
        <f>C102*D102</f>
        <v>0</v>
      </c>
      <c r="F102" s="530">
        <v>0</v>
      </c>
      <c r="G102" s="369">
        <f>IF(C102&gt;=1,$B$31,0)</f>
        <v>0</v>
      </c>
      <c r="H102" s="369">
        <f>F102-G102</f>
        <v>0</v>
      </c>
      <c r="I102" s="369">
        <f>C102*H102</f>
        <v>0</v>
      </c>
      <c r="J102" s="370">
        <f t="shared" si="15"/>
        <v>0</v>
      </c>
    </row>
    <row r="103" spans="1:10" ht="16.149999999999999" thickBot="1" x14ac:dyDescent="0.5">
      <c r="A103" s="867" t="s">
        <v>750</v>
      </c>
      <c r="B103" s="868"/>
      <c r="C103" s="371">
        <f>SUM(C101:C102)</f>
        <v>0</v>
      </c>
      <c r="D103" s="372"/>
      <c r="E103" s="372"/>
      <c r="F103" s="373"/>
      <c r="G103" s="373"/>
      <c r="H103" s="373"/>
      <c r="I103" s="373"/>
      <c r="J103" s="373"/>
    </row>
    <row r="104" spans="1:10" x14ac:dyDescent="0.45">
      <c r="A104" s="865" t="s">
        <v>751</v>
      </c>
      <c r="B104" s="360" t="s">
        <v>839</v>
      </c>
      <c r="C104" s="524"/>
      <c r="D104" s="524">
        <v>0</v>
      </c>
      <c r="E104" s="360">
        <f>C104*D104</f>
        <v>0</v>
      </c>
      <c r="F104" s="527">
        <v>0</v>
      </c>
      <c r="G104" s="363">
        <f>IF(C104&gt;=1,$B$32,0)</f>
        <v>0</v>
      </c>
      <c r="H104" s="363">
        <f>F104-G104</f>
        <v>0</v>
      </c>
      <c r="I104" s="363">
        <f>C104*H104</f>
        <v>0</v>
      </c>
      <c r="J104" s="364">
        <f t="shared" si="15"/>
        <v>0</v>
      </c>
    </row>
    <row r="105" spans="1:10" ht="16.149999999999999" thickBot="1" x14ac:dyDescent="0.5">
      <c r="A105" s="866">
        <v>0</v>
      </c>
      <c r="B105" s="367" t="s">
        <v>747</v>
      </c>
      <c r="C105" s="526"/>
      <c r="D105" s="526">
        <v>0</v>
      </c>
      <c r="E105" s="367">
        <f>C105*D105</f>
        <v>0</v>
      </c>
      <c r="F105" s="530">
        <v>0</v>
      </c>
      <c r="G105" s="369">
        <f>IF(C105&gt;=1,$B$32,0)</f>
        <v>0</v>
      </c>
      <c r="H105" s="369">
        <f>F105-G105</f>
        <v>0</v>
      </c>
      <c r="I105" s="369">
        <f>C105*H105</f>
        <v>0</v>
      </c>
      <c r="J105" s="370">
        <f t="shared" si="15"/>
        <v>0</v>
      </c>
    </row>
    <row r="106" spans="1:10" ht="16.149999999999999" thickBot="1" x14ac:dyDescent="0.5">
      <c r="A106" s="867" t="s">
        <v>752</v>
      </c>
      <c r="B106" s="868"/>
      <c r="C106" s="371">
        <f>SUM(C104:C105)</f>
        <v>0</v>
      </c>
      <c r="D106" s="372"/>
      <c r="E106" s="372"/>
      <c r="F106" s="373"/>
      <c r="G106" s="373"/>
      <c r="H106" s="373"/>
      <c r="I106" s="373"/>
      <c r="J106" s="373"/>
    </row>
    <row r="107" spans="1:10" x14ac:dyDescent="0.45">
      <c r="A107" s="865" t="s">
        <v>753</v>
      </c>
      <c r="B107" s="360" t="s">
        <v>839</v>
      </c>
      <c r="C107" s="524"/>
      <c r="D107" s="524">
        <v>0</v>
      </c>
      <c r="E107" s="360">
        <f>C107*D107</f>
        <v>0</v>
      </c>
      <c r="F107" s="527">
        <v>0</v>
      </c>
      <c r="G107" s="363">
        <f>IF(C107&gt;=1,$B$33,0)</f>
        <v>0</v>
      </c>
      <c r="H107" s="363">
        <f>F107-G107</f>
        <v>0</v>
      </c>
      <c r="I107" s="363">
        <f>C107*H107</f>
        <v>0</v>
      </c>
      <c r="J107" s="364">
        <f t="shared" si="15"/>
        <v>0</v>
      </c>
    </row>
    <row r="108" spans="1:10" ht="16.149999999999999" thickBot="1" x14ac:dyDescent="0.5">
      <c r="A108" s="866">
        <v>0</v>
      </c>
      <c r="B108" s="367" t="s">
        <v>747</v>
      </c>
      <c r="C108" s="526"/>
      <c r="D108" s="526">
        <v>0</v>
      </c>
      <c r="E108" s="367">
        <f>C108*D108</f>
        <v>0</v>
      </c>
      <c r="F108" s="530">
        <v>0</v>
      </c>
      <c r="G108" s="369">
        <f>IF(C108&gt;=1,$B$33,0)</f>
        <v>0</v>
      </c>
      <c r="H108" s="369">
        <f>F108-G108</f>
        <v>0</v>
      </c>
      <c r="I108" s="369">
        <f>C108*H108</f>
        <v>0</v>
      </c>
      <c r="J108" s="370">
        <f t="shared" si="15"/>
        <v>0</v>
      </c>
    </row>
    <row r="109" spans="1:10" ht="16.149999999999999" thickBot="1" x14ac:dyDescent="0.5">
      <c r="A109" s="867" t="s">
        <v>754</v>
      </c>
      <c r="B109" s="868"/>
      <c r="C109" s="371">
        <f>SUM(C107:C108)</f>
        <v>0</v>
      </c>
      <c r="D109" s="372"/>
      <c r="E109" s="372"/>
      <c r="F109" s="373"/>
      <c r="G109" s="373"/>
      <c r="H109" s="373"/>
      <c r="I109" s="373"/>
      <c r="J109" s="373"/>
    </row>
    <row r="110" spans="1:10" x14ac:dyDescent="0.45">
      <c r="A110" s="865" t="s">
        <v>755</v>
      </c>
      <c r="B110" s="360" t="s">
        <v>839</v>
      </c>
      <c r="C110" s="524"/>
      <c r="D110" s="524">
        <v>0</v>
      </c>
      <c r="E110" s="360">
        <f>C110*D110</f>
        <v>0</v>
      </c>
      <c r="F110" s="527">
        <v>0</v>
      </c>
      <c r="G110" s="363">
        <f>IF(C110&gt;=1,$B$34,0)</f>
        <v>0</v>
      </c>
      <c r="H110" s="363">
        <f>F110-G110</f>
        <v>0</v>
      </c>
      <c r="I110" s="363">
        <f>C110*H110</f>
        <v>0</v>
      </c>
      <c r="J110" s="364">
        <f t="shared" si="15"/>
        <v>0</v>
      </c>
    </row>
    <row r="111" spans="1:10" ht="16.149999999999999" thickBot="1" x14ac:dyDescent="0.5">
      <c r="A111" s="866">
        <v>0</v>
      </c>
      <c r="B111" s="367" t="s">
        <v>747</v>
      </c>
      <c r="C111" s="526"/>
      <c r="D111" s="526">
        <v>0</v>
      </c>
      <c r="E111" s="367">
        <f>C111*D111</f>
        <v>0</v>
      </c>
      <c r="F111" s="530">
        <v>0</v>
      </c>
      <c r="G111" s="369">
        <f>IF(C111&gt;=1,$B$34,0)</f>
        <v>0</v>
      </c>
      <c r="H111" s="369">
        <f>F111-G111</f>
        <v>0</v>
      </c>
      <c r="I111" s="369">
        <f>C111*H111</f>
        <v>0</v>
      </c>
      <c r="J111" s="370">
        <f t="shared" si="15"/>
        <v>0</v>
      </c>
    </row>
    <row r="112" spans="1:10" ht="16.149999999999999" thickBot="1" x14ac:dyDescent="0.5">
      <c r="A112" s="867" t="s">
        <v>756</v>
      </c>
      <c r="B112" s="868"/>
      <c r="C112" s="371">
        <f>SUM(C110:C111)</f>
        <v>0</v>
      </c>
      <c r="D112" s="372"/>
      <c r="E112" s="372"/>
      <c r="F112" s="373"/>
      <c r="G112" s="373"/>
      <c r="H112" s="373"/>
      <c r="I112" s="373"/>
      <c r="J112" s="374">
        <f>SUM(J98:J111)</f>
        <v>0</v>
      </c>
    </row>
    <row r="113" spans="1:10" hidden="1" x14ac:dyDescent="0.45">
      <c r="A113" s="865" t="s">
        <v>757</v>
      </c>
      <c r="B113" s="360" t="s">
        <v>741</v>
      </c>
      <c r="C113" s="361">
        <v>0</v>
      </c>
      <c r="D113" s="361">
        <v>0</v>
      </c>
      <c r="E113" s="360">
        <f>C113*D113</f>
        <v>0</v>
      </c>
      <c r="F113" s="362">
        <v>0</v>
      </c>
      <c r="G113" s="363">
        <f>IF(C113&gt;=1,$C91,0)</f>
        <v>0</v>
      </c>
      <c r="H113" s="363">
        <f>F113-G113</f>
        <v>0</v>
      </c>
      <c r="I113" s="363">
        <f>C113*H113</f>
        <v>0</v>
      </c>
      <c r="J113" s="363">
        <f t="shared" si="15"/>
        <v>0</v>
      </c>
    </row>
    <row r="114" spans="1:10" hidden="1" x14ac:dyDescent="0.45">
      <c r="A114" s="876">
        <v>0</v>
      </c>
      <c r="B114" s="37" t="s">
        <v>613</v>
      </c>
      <c r="C114" s="365">
        <v>0</v>
      </c>
      <c r="D114" s="365">
        <v>0</v>
      </c>
      <c r="E114" s="37">
        <f>C114*D114</f>
        <v>0</v>
      </c>
      <c r="F114" s="366">
        <v>0</v>
      </c>
      <c r="G114" s="53"/>
      <c r="H114" s="53">
        <f>F114-G114</f>
        <v>0</v>
      </c>
      <c r="I114" s="53">
        <f>C114*H114</f>
        <v>0</v>
      </c>
      <c r="J114" s="53">
        <f t="shared" si="15"/>
        <v>0</v>
      </c>
    </row>
    <row r="115" spans="1:10" hidden="1" x14ac:dyDescent="0.45">
      <c r="A115" s="876">
        <v>0</v>
      </c>
      <c r="B115" s="37" t="s">
        <v>738</v>
      </c>
      <c r="C115" s="365">
        <v>0</v>
      </c>
      <c r="D115" s="365">
        <v>0</v>
      </c>
      <c r="E115" s="37">
        <f>C115*D115</f>
        <v>0</v>
      </c>
      <c r="F115" s="366">
        <v>0</v>
      </c>
      <c r="G115" s="53"/>
      <c r="H115" s="53">
        <f>F115-G115</f>
        <v>0</v>
      </c>
      <c r="I115" s="53">
        <f>C115*H115</f>
        <v>0</v>
      </c>
      <c r="J115" s="53">
        <f t="shared" si="15"/>
        <v>0</v>
      </c>
    </row>
    <row r="116" spans="1:10" hidden="1" x14ac:dyDescent="0.45">
      <c r="A116" s="876">
        <v>0</v>
      </c>
      <c r="B116" s="37" t="s">
        <v>747</v>
      </c>
      <c r="C116" s="365">
        <v>0</v>
      </c>
      <c r="D116" s="365">
        <v>0</v>
      </c>
      <c r="E116" s="37">
        <f>C116*D116</f>
        <v>0</v>
      </c>
      <c r="F116" s="366">
        <v>0</v>
      </c>
      <c r="G116" s="53"/>
      <c r="H116" s="53">
        <f>F116-G116</f>
        <v>0</v>
      </c>
      <c r="I116" s="53">
        <f>C116*H116</f>
        <v>0</v>
      </c>
      <c r="J116" s="53">
        <f t="shared" si="15"/>
        <v>0</v>
      </c>
    </row>
    <row r="117" spans="1:10" ht="16.149999999999999" hidden="1" thickBot="1" x14ac:dyDescent="0.5">
      <c r="A117" s="877" t="s">
        <v>758</v>
      </c>
      <c r="B117" s="878"/>
      <c r="C117" s="371">
        <f>SUM(C113:C116)</f>
        <v>0</v>
      </c>
      <c r="D117" s="372"/>
      <c r="E117" s="372"/>
      <c r="F117" s="373"/>
      <c r="G117" s="373"/>
      <c r="H117" s="373"/>
      <c r="I117" s="373"/>
      <c r="J117" s="373"/>
    </row>
    <row r="118" spans="1:10" hidden="1" x14ac:dyDescent="0.45">
      <c r="A118" s="865" t="s">
        <v>759</v>
      </c>
      <c r="B118" s="360" t="s">
        <v>741</v>
      </c>
      <c r="C118" s="361">
        <v>0</v>
      </c>
      <c r="D118" s="361">
        <v>0</v>
      </c>
      <c r="E118" s="360">
        <f>C118*D118</f>
        <v>0</v>
      </c>
      <c r="F118" s="362">
        <v>0</v>
      </c>
      <c r="G118" s="363">
        <f>IF(C118&gt;=1,$C92,0)</f>
        <v>0</v>
      </c>
      <c r="H118" s="363">
        <f>F118-G118</f>
        <v>0</v>
      </c>
      <c r="I118" s="363">
        <f>C118*H118</f>
        <v>0</v>
      </c>
      <c r="J118" s="363">
        <f t="shared" si="15"/>
        <v>0</v>
      </c>
    </row>
    <row r="119" spans="1:10" hidden="1" x14ac:dyDescent="0.45">
      <c r="A119" s="876">
        <v>0</v>
      </c>
      <c r="B119" s="37" t="s">
        <v>613</v>
      </c>
      <c r="C119" s="365">
        <v>0</v>
      </c>
      <c r="D119" s="365">
        <v>0</v>
      </c>
      <c r="E119" s="37">
        <f>C119*D119</f>
        <v>0</v>
      </c>
      <c r="F119" s="366">
        <v>0</v>
      </c>
      <c r="G119" s="53"/>
      <c r="H119" s="53">
        <f>F119-G119</f>
        <v>0</v>
      </c>
      <c r="I119" s="53">
        <f>C119*H119</f>
        <v>0</v>
      </c>
      <c r="J119" s="53">
        <f t="shared" si="15"/>
        <v>0</v>
      </c>
    </row>
    <row r="120" spans="1:10" hidden="1" x14ac:dyDescent="0.45">
      <c r="A120" s="876">
        <v>0</v>
      </c>
      <c r="B120" s="37" t="s">
        <v>738</v>
      </c>
      <c r="C120" s="365">
        <v>0</v>
      </c>
      <c r="D120" s="365">
        <v>0</v>
      </c>
      <c r="E120" s="37">
        <f>C120*D120</f>
        <v>0</v>
      </c>
      <c r="F120" s="366">
        <v>0</v>
      </c>
      <c r="G120" s="53"/>
      <c r="H120" s="53">
        <f>F120-G120</f>
        <v>0</v>
      </c>
      <c r="I120" s="53">
        <f>C120*H120</f>
        <v>0</v>
      </c>
      <c r="J120" s="53">
        <f>I120*12</f>
        <v>0</v>
      </c>
    </row>
    <row r="121" spans="1:10" hidden="1" x14ac:dyDescent="0.45">
      <c r="A121" s="876">
        <v>0</v>
      </c>
      <c r="B121" s="37" t="s">
        <v>747</v>
      </c>
      <c r="C121" s="365">
        <v>0</v>
      </c>
      <c r="D121" s="365">
        <v>0</v>
      </c>
      <c r="E121" s="37">
        <f>C121*D121</f>
        <v>0</v>
      </c>
      <c r="F121" s="366">
        <v>0</v>
      </c>
      <c r="G121" s="53"/>
      <c r="H121" s="53">
        <f>F121-G121</f>
        <v>0</v>
      </c>
      <c r="I121" s="53">
        <f>C121*H121</f>
        <v>0</v>
      </c>
      <c r="J121" s="53">
        <f t="shared" si="15"/>
        <v>0</v>
      </c>
    </row>
    <row r="122" spans="1:10" ht="16.149999999999999" hidden="1" thickBot="1" x14ac:dyDescent="0.5">
      <c r="A122" s="877" t="s">
        <v>760</v>
      </c>
      <c r="B122" s="878"/>
      <c r="C122" s="375">
        <f>SUM(C118:C121)</f>
        <v>0</v>
      </c>
      <c r="D122" s="376"/>
      <c r="E122" s="376"/>
      <c r="F122" s="377"/>
      <c r="G122" s="377"/>
      <c r="H122" s="377"/>
      <c r="I122" s="377"/>
      <c r="J122" s="378"/>
    </row>
    <row r="123" spans="1:10" x14ac:dyDescent="0.45">
      <c r="A123" s="379"/>
      <c r="B123" s="379"/>
      <c r="C123" s="106"/>
      <c r="F123" s="55"/>
      <c r="G123" s="55"/>
      <c r="H123" s="55"/>
      <c r="I123" s="55"/>
      <c r="J123" s="55"/>
    </row>
    <row r="124" spans="1:10" ht="31.9" thickBot="1" x14ac:dyDescent="0.5">
      <c r="A124" s="359" t="s">
        <v>116</v>
      </c>
      <c r="B124" s="359" t="s">
        <v>116</v>
      </c>
      <c r="C124" s="359" t="s">
        <v>117</v>
      </c>
      <c r="D124" s="359" t="s">
        <v>120</v>
      </c>
      <c r="E124" s="359" t="s">
        <v>121</v>
      </c>
      <c r="F124" s="359" t="s">
        <v>122</v>
      </c>
      <c r="G124" s="359" t="s">
        <v>123</v>
      </c>
      <c r="H124" s="359" t="s">
        <v>124</v>
      </c>
      <c r="I124" s="321" t="s">
        <v>716</v>
      </c>
      <c r="J124" s="322" t="s">
        <v>745</v>
      </c>
    </row>
    <row r="125" spans="1:10" ht="16.149999999999999" thickBot="1" x14ac:dyDescent="0.5">
      <c r="A125" s="869" t="s">
        <v>126</v>
      </c>
      <c r="B125" s="870"/>
      <c r="C125" s="870"/>
      <c r="D125" s="870"/>
      <c r="E125" s="870"/>
      <c r="F125" s="870"/>
      <c r="G125" s="870"/>
      <c r="H125" s="870"/>
      <c r="I125" s="870"/>
      <c r="J125" s="871"/>
    </row>
    <row r="126" spans="1:10" x14ac:dyDescent="0.45">
      <c r="A126" s="865" t="s">
        <v>746</v>
      </c>
      <c r="B126" s="360" t="s">
        <v>839</v>
      </c>
      <c r="C126" s="524">
        <v>0</v>
      </c>
      <c r="D126" s="524">
        <v>0</v>
      </c>
      <c r="E126" s="360">
        <f>C126*D126</f>
        <v>0</v>
      </c>
      <c r="F126" s="527">
        <v>0</v>
      </c>
      <c r="G126" s="363">
        <f>IF(C126&gt;=1,$B$30,0)</f>
        <v>0</v>
      </c>
      <c r="H126" s="363">
        <f>F126-G126</f>
        <v>0</v>
      </c>
      <c r="I126" s="363">
        <f>C126*H126</f>
        <v>0</v>
      </c>
      <c r="J126" s="364">
        <f>I126*12</f>
        <v>0</v>
      </c>
    </row>
    <row r="127" spans="1:10" ht="16.149999999999999" thickBot="1" x14ac:dyDescent="0.5">
      <c r="A127" s="866"/>
      <c r="B127" s="367" t="s">
        <v>747</v>
      </c>
      <c r="C127" s="526">
        <v>0</v>
      </c>
      <c r="D127" s="526">
        <v>0</v>
      </c>
      <c r="E127" s="367">
        <f>C127*D127</f>
        <v>0</v>
      </c>
      <c r="F127" s="530">
        <v>0</v>
      </c>
      <c r="G127" s="369">
        <f>IF(C127&gt;=1,$B$30,0)</f>
        <v>0</v>
      </c>
      <c r="H127" s="369">
        <f>F127-G127</f>
        <v>0</v>
      </c>
      <c r="I127" s="369">
        <f>C127*H127</f>
        <v>0</v>
      </c>
      <c r="J127" s="370">
        <f t="shared" ref="J127:J149" si="16">I127*12</f>
        <v>0</v>
      </c>
    </row>
    <row r="128" spans="1:10" ht="16.149999999999999" thickBot="1" x14ac:dyDescent="0.5">
      <c r="A128" s="867" t="s">
        <v>748</v>
      </c>
      <c r="B128" s="868"/>
      <c r="C128" s="371">
        <f>SUM(C126:C127)</f>
        <v>0</v>
      </c>
      <c r="D128" s="372"/>
      <c r="E128" s="372"/>
      <c r="F128" s="373"/>
      <c r="G128" s="373"/>
      <c r="H128" s="373"/>
      <c r="I128" s="373"/>
      <c r="J128" s="373"/>
    </row>
    <row r="129" spans="1:10" x14ac:dyDescent="0.45">
      <c r="A129" s="865" t="s">
        <v>749</v>
      </c>
      <c r="B129" s="360" t="s">
        <v>839</v>
      </c>
      <c r="C129" s="524">
        <v>0</v>
      </c>
      <c r="D129" s="524">
        <v>0</v>
      </c>
      <c r="E129" s="360">
        <f>C129*D129</f>
        <v>0</v>
      </c>
      <c r="F129" s="527">
        <v>0</v>
      </c>
      <c r="G129" s="363">
        <f>IF(C129&gt;=1,$B$31,0)</f>
        <v>0</v>
      </c>
      <c r="H129" s="363">
        <f>F129-G129</f>
        <v>0</v>
      </c>
      <c r="I129" s="363">
        <f>C129*H129</f>
        <v>0</v>
      </c>
      <c r="J129" s="364">
        <f t="shared" si="16"/>
        <v>0</v>
      </c>
    </row>
    <row r="130" spans="1:10" ht="16.149999999999999" thickBot="1" x14ac:dyDescent="0.5">
      <c r="A130" s="866">
        <v>1</v>
      </c>
      <c r="B130" s="367" t="s">
        <v>747</v>
      </c>
      <c r="C130" s="526">
        <v>0</v>
      </c>
      <c r="D130" s="526">
        <v>0</v>
      </c>
      <c r="E130" s="367">
        <f>C130*D130</f>
        <v>0</v>
      </c>
      <c r="F130" s="530">
        <v>0</v>
      </c>
      <c r="G130" s="369">
        <f>IF(C130&gt;=1,$B$31,0)</f>
        <v>0</v>
      </c>
      <c r="H130" s="369">
        <f>F130-G130</f>
        <v>0</v>
      </c>
      <c r="I130" s="369">
        <f>C130*H130</f>
        <v>0</v>
      </c>
      <c r="J130" s="370">
        <f t="shared" si="16"/>
        <v>0</v>
      </c>
    </row>
    <row r="131" spans="1:10" ht="16.149999999999999" thickBot="1" x14ac:dyDescent="0.5">
      <c r="A131" s="867" t="s">
        <v>750</v>
      </c>
      <c r="B131" s="868"/>
      <c r="C131" s="371">
        <f>SUM(C129:C130)</f>
        <v>0</v>
      </c>
      <c r="D131" s="372"/>
      <c r="E131" s="372"/>
      <c r="F131" s="373"/>
      <c r="G131" s="373"/>
      <c r="H131" s="373"/>
      <c r="I131" s="373"/>
      <c r="J131" s="373"/>
    </row>
    <row r="132" spans="1:10" x14ac:dyDescent="0.45">
      <c r="A132" s="865" t="s">
        <v>751</v>
      </c>
      <c r="B132" s="360" t="s">
        <v>839</v>
      </c>
      <c r="C132" s="524">
        <v>0</v>
      </c>
      <c r="D132" s="524">
        <v>0</v>
      </c>
      <c r="E132" s="360">
        <f>C132*D132</f>
        <v>0</v>
      </c>
      <c r="F132" s="527">
        <v>0</v>
      </c>
      <c r="G132" s="363">
        <f>IF(C132&gt;=1,$B$32,0)</f>
        <v>0</v>
      </c>
      <c r="H132" s="363">
        <f>F132-G132</f>
        <v>0</v>
      </c>
      <c r="I132" s="363">
        <f>C132*H132</f>
        <v>0</v>
      </c>
      <c r="J132" s="364">
        <f t="shared" si="16"/>
        <v>0</v>
      </c>
    </row>
    <row r="133" spans="1:10" ht="16.149999999999999" thickBot="1" x14ac:dyDescent="0.5">
      <c r="A133" s="866">
        <v>0</v>
      </c>
      <c r="B133" s="367" t="s">
        <v>747</v>
      </c>
      <c r="C133" s="526">
        <v>0</v>
      </c>
      <c r="D133" s="526">
        <v>0</v>
      </c>
      <c r="E133" s="367">
        <f>C133*D133</f>
        <v>0</v>
      </c>
      <c r="F133" s="530">
        <v>0</v>
      </c>
      <c r="G133" s="369">
        <f>IF(C133&gt;=1,$B$32,0)</f>
        <v>0</v>
      </c>
      <c r="H133" s="369">
        <f>F133-G133</f>
        <v>0</v>
      </c>
      <c r="I133" s="369">
        <f>C133*H133</f>
        <v>0</v>
      </c>
      <c r="J133" s="370">
        <f t="shared" si="16"/>
        <v>0</v>
      </c>
    </row>
    <row r="134" spans="1:10" ht="16.149999999999999" thickBot="1" x14ac:dyDescent="0.5">
      <c r="A134" s="867" t="s">
        <v>752</v>
      </c>
      <c r="B134" s="868"/>
      <c r="C134" s="371">
        <f>SUM(C132:C133)</f>
        <v>0</v>
      </c>
      <c r="D134" s="372"/>
      <c r="E134" s="372"/>
      <c r="F134" s="373"/>
      <c r="G134" s="373"/>
      <c r="H134" s="373"/>
      <c r="I134" s="373"/>
      <c r="J134" s="373"/>
    </row>
    <row r="135" spans="1:10" x14ac:dyDescent="0.45">
      <c r="A135" s="865" t="s">
        <v>753</v>
      </c>
      <c r="B135" s="360" t="s">
        <v>839</v>
      </c>
      <c r="C135" s="524">
        <v>0</v>
      </c>
      <c r="D135" s="524">
        <v>0</v>
      </c>
      <c r="E135" s="360">
        <f>C135*D135</f>
        <v>0</v>
      </c>
      <c r="F135" s="527">
        <v>0</v>
      </c>
      <c r="G135" s="363">
        <f>IF(C135&gt;=1,$B$33,0)</f>
        <v>0</v>
      </c>
      <c r="H135" s="363">
        <f>F135-G135</f>
        <v>0</v>
      </c>
      <c r="I135" s="363">
        <f>C135*H135</f>
        <v>0</v>
      </c>
      <c r="J135" s="364">
        <f t="shared" si="16"/>
        <v>0</v>
      </c>
    </row>
    <row r="136" spans="1:10" ht="16.149999999999999" thickBot="1" x14ac:dyDescent="0.5">
      <c r="A136" s="866">
        <v>0</v>
      </c>
      <c r="B136" s="367" t="s">
        <v>747</v>
      </c>
      <c r="C136" s="526">
        <v>0</v>
      </c>
      <c r="D136" s="526">
        <v>0</v>
      </c>
      <c r="E136" s="367">
        <f>C136*D136</f>
        <v>0</v>
      </c>
      <c r="F136" s="530">
        <v>0</v>
      </c>
      <c r="G136" s="369">
        <f>IF(C136&gt;=1,$B$33,0)</f>
        <v>0</v>
      </c>
      <c r="H136" s="369">
        <f>F136-G136</f>
        <v>0</v>
      </c>
      <c r="I136" s="369">
        <f>C136*H136</f>
        <v>0</v>
      </c>
      <c r="J136" s="370">
        <f t="shared" si="16"/>
        <v>0</v>
      </c>
    </row>
    <row r="137" spans="1:10" ht="16.149999999999999" thickBot="1" x14ac:dyDescent="0.5">
      <c r="A137" s="867" t="s">
        <v>754</v>
      </c>
      <c r="B137" s="868"/>
      <c r="C137" s="371">
        <f>SUM(C135:C136)</f>
        <v>0</v>
      </c>
      <c r="D137" s="372"/>
      <c r="E137" s="372"/>
      <c r="F137" s="373"/>
      <c r="G137" s="373"/>
      <c r="H137" s="373"/>
      <c r="I137" s="373"/>
      <c r="J137" s="373"/>
    </row>
    <row r="138" spans="1:10" x14ac:dyDescent="0.45">
      <c r="A138" s="865" t="s">
        <v>755</v>
      </c>
      <c r="B138" s="360" t="s">
        <v>839</v>
      </c>
      <c r="C138" s="524">
        <v>0</v>
      </c>
      <c r="D138" s="524">
        <v>0</v>
      </c>
      <c r="E138" s="360">
        <f>C138*D138</f>
        <v>0</v>
      </c>
      <c r="F138" s="527">
        <v>0</v>
      </c>
      <c r="G138" s="363">
        <f>IF(C138&gt;=1,$B$34,0)</f>
        <v>0</v>
      </c>
      <c r="H138" s="363">
        <f>F138-G138</f>
        <v>0</v>
      </c>
      <c r="I138" s="363">
        <f>C138*H138</f>
        <v>0</v>
      </c>
      <c r="J138" s="364">
        <f t="shared" si="16"/>
        <v>0</v>
      </c>
    </row>
    <row r="139" spans="1:10" ht="16.149999999999999" thickBot="1" x14ac:dyDescent="0.5">
      <c r="A139" s="866">
        <v>0</v>
      </c>
      <c r="B139" s="367" t="s">
        <v>747</v>
      </c>
      <c r="C139" s="526">
        <v>0</v>
      </c>
      <c r="D139" s="526">
        <v>0</v>
      </c>
      <c r="E139" s="367">
        <f>C139*D139</f>
        <v>0</v>
      </c>
      <c r="F139" s="530">
        <v>0</v>
      </c>
      <c r="G139" s="369">
        <f>IF(C139&gt;=1,$B$34,0)</f>
        <v>0</v>
      </c>
      <c r="H139" s="369">
        <f>F139-G139</f>
        <v>0</v>
      </c>
      <c r="I139" s="369">
        <f>C139*H139</f>
        <v>0</v>
      </c>
      <c r="J139" s="370">
        <f t="shared" si="16"/>
        <v>0</v>
      </c>
    </row>
    <row r="140" spans="1:10" ht="16.149999999999999" thickBot="1" x14ac:dyDescent="0.5">
      <c r="A140" s="877" t="s">
        <v>756</v>
      </c>
      <c r="B140" s="878"/>
      <c r="C140" s="375">
        <f>SUM(C138:C139)</f>
        <v>0</v>
      </c>
      <c r="D140" s="376"/>
      <c r="E140" s="376"/>
      <c r="F140" s="377"/>
      <c r="G140" s="377"/>
      <c r="H140" s="377"/>
      <c r="I140" s="377"/>
      <c r="J140" s="415">
        <f>SUM(J126:J139)</f>
        <v>0</v>
      </c>
    </row>
    <row r="141" spans="1:10" hidden="1" x14ac:dyDescent="0.45">
      <c r="A141" s="865" t="s">
        <v>757</v>
      </c>
      <c r="B141" s="360" t="s">
        <v>741</v>
      </c>
      <c r="C141" s="361">
        <v>0</v>
      </c>
      <c r="D141" s="361">
        <v>0</v>
      </c>
      <c r="E141" s="360">
        <f>C141*D141</f>
        <v>0</v>
      </c>
      <c r="F141" s="362">
        <v>0</v>
      </c>
      <c r="G141" s="363">
        <f>IF(C141&gt;=1,$C119,0)</f>
        <v>0</v>
      </c>
      <c r="H141" s="363">
        <f>F141-G141</f>
        <v>0</v>
      </c>
      <c r="I141" s="363">
        <f>C141*H141</f>
        <v>0</v>
      </c>
      <c r="J141" s="363">
        <f t="shared" si="16"/>
        <v>0</v>
      </c>
    </row>
    <row r="142" spans="1:10" hidden="1" x14ac:dyDescent="0.45">
      <c r="A142" s="876">
        <v>0</v>
      </c>
      <c r="B142" s="37" t="s">
        <v>613</v>
      </c>
      <c r="C142" s="365">
        <v>0</v>
      </c>
      <c r="D142" s="365">
        <v>0</v>
      </c>
      <c r="E142" s="37">
        <f>C142*D142</f>
        <v>0</v>
      </c>
      <c r="F142" s="366">
        <v>0</v>
      </c>
      <c r="G142" s="53"/>
      <c r="H142" s="53">
        <f>F142-G142</f>
        <v>0</v>
      </c>
      <c r="I142" s="53">
        <f>C142*H142</f>
        <v>0</v>
      </c>
      <c r="J142" s="53">
        <f t="shared" si="16"/>
        <v>0</v>
      </c>
    </row>
    <row r="143" spans="1:10" hidden="1" x14ac:dyDescent="0.45">
      <c r="A143" s="876">
        <v>0</v>
      </c>
      <c r="B143" s="37" t="s">
        <v>738</v>
      </c>
      <c r="C143" s="365">
        <v>0</v>
      </c>
      <c r="D143" s="365">
        <v>0</v>
      </c>
      <c r="E143" s="37">
        <f>C143*D143</f>
        <v>0</v>
      </c>
      <c r="F143" s="366">
        <v>0</v>
      </c>
      <c r="G143" s="53"/>
      <c r="H143" s="53">
        <f>F143-G143</f>
        <v>0</v>
      </c>
      <c r="I143" s="53">
        <f>C143*H143</f>
        <v>0</v>
      </c>
      <c r="J143" s="53">
        <f t="shared" si="16"/>
        <v>0</v>
      </c>
    </row>
    <row r="144" spans="1:10" hidden="1" x14ac:dyDescent="0.45">
      <c r="A144" s="876">
        <v>0</v>
      </c>
      <c r="B144" s="37" t="s">
        <v>747</v>
      </c>
      <c r="C144" s="365">
        <v>0</v>
      </c>
      <c r="D144" s="365">
        <v>0</v>
      </c>
      <c r="E144" s="37">
        <f>C144*D144</f>
        <v>0</v>
      </c>
      <c r="F144" s="366">
        <v>0</v>
      </c>
      <c r="G144" s="53"/>
      <c r="H144" s="53">
        <f>F144-G144</f>
        <v>0</v>
      </c>
      <c r="I144" s="53">
        <f>C144*H144</f>
        <v>0</v>
      </c>
      <c r="J144" s="53">
        <f t="shared" si="16"/>
        <v>0</v>
      </c>
    </row>
    <row r="145" spans="1:10" ht="16.149999999999999" hidden="1" thickBot="1" x14ac:dyDescent="0.5">
      <c r="A145" s="877" t="s">
        <v>758</v>
      </c>
      <c r="B145" s="878"/>
      <c r="C145" s="371">
        <f>SUM(C141:C144)</f>
        <v>0</v>
      </c>
      <c r="D145" s="372"/>
      <c r="E145" s="372"/>
      <c r="F145" s="373"/>
      <c r="G145" s="373"/>
      <c r="H145" s="373"/>
      <c r="I145" s="373"/>
      <c r="J145" s="373"/>
    </row>
    <row r="146" spans="1:10" hidden="1" x14ac:dyDescent="0.45">
      <c r="A146" s="865" t="s">
        <v>759</v>
      </c>
      <c r="B146" s="360" t="s">
        <v>741</v>
      </c>
      <c r="C146" s="361">
        <v>0</v>
      </c>
      <c r="D146" s="361">
        <v>0</v>
      </c>
      <c r="E146" s="360">
        <f>C146*D146</f>
        <v>0</v>
      </c>
      <c r="F146" s="362">
        <v>0</v>
      </c>
      <c r="G146" s="363">
        <f>IF(C146&gt;=1,$C120,0)</f>
        <v>0</v>
      </c>
      <c r="H146" s="363">
        <f>F146-G146</f>
        <v>0</v>
      </c>
      <c r="I146" s="363">
        <f>C146*H146</f>
        <v>0</v>
      </c>
      <c r="J146" s="363">
        <f t="shared" si="16"/>
        <v>0</v>
      </c>
    </row>
    <row r="147" spans="1:10" hidden="1" x14ac:dyDescent="0.45">
      <c r="A147" s="876">
        <v>0</v>
      </c>
      <c r="B147" s="37" t="s">
        <v>613</v>
      </c>
      <c r="C147" s="365">
        <v>0</v>
      </c>
      <c r="D147" s="365">
        <v>0</v>
      </c>
      <c r="E147" s="37">
        <f>C147*D147</f>
        <v>0</v>
      </c>
      <c r="F147" s="366">
        <v>0</v>
      </c>
      <c r="G147" s="53"/>
      <c r="H147" s="53">
        <f>F147-G147</f>
        <v>0</v>
      </c>
      <c r="I147" s="53">
        <f>C147*H147</f>
        <v>0</v>
      </c>
      <c r="J147" s="53">
        <f t="shared" si="16"/>
        <v>0</v>
      </c>
    </row>
    <row r="148" spans="1:10" hidden="1" x14ac:dyDescent="0.45">
      <c r="A148" s="876">
        <v>0</v>
      </c>
      <c r="B148" s="37" t="s">
        <v>738</v>
      </c>
      <c r="C148" s="365">
        <v>0</v>
      </c>
      <c r="D148" s="365">
        <v>0</v>
      </c>
      <c r="E148" s="37">
        <f>C148*D148</f>
        <v>0</v>
      </c>
      <c r="F148" s="366">
        <v>0</v>
      </c>
      <c r="G148" s="53"/>
      <c r="H148" s="53">
        <f>F148-G148</f>
        <v>0</v>
      </c>
      <c r="I148" s="53">
        <f>C148*H148</f>
        <v>0</v>
      </c>
      <c r="J148" s="53">
        <f>I148*12</f>
        <v>0</v>
      </c>
    </row>
    <row r="149" spans="1:10" hidden="1" x14ac:dyDescent="0.45">
      <c r="A149" s="876">
        <v>0</v>
      </c>
      <c r="B149" s="37" t="s">
        <v>747</v>
      </c>
      <c r="C149" s="365">
        <v>0</v>
      </c>
      <c r="D149" s="365">
        <v>0</v>
      </c>
      <c r="E149" s="37">
        <f>C149*D149</f>
        <v>0</v>
      </c>
      <c r="F149" s="366">
        <v>0</v>
      </c>
      <c r="G149" s="53"/>
      <c r="H149" s="53">
        <f>F149-G149</f>
        <v>0</v>
      </c>
      <c r="I149" s="53">
        <f>C149*H149</f>
        <v>0</v>
      </c>
      <c r="J149" s="53">
        <f t="shared" si="16"/>
        <v>0</v>
      </c>
    </row>
    <row r="150" spans="1:10" ht="16.149999999999999" hidden="1" thickBot="1" x14ac:dyDescent="0.5">
      <c r="A150" s="877" t="s">
        <v>760</v>
      </c>
      <c r="B150" s="878"/>
      <c r="C150" s="375">
        <f>SUM(C146:C149)</f>
        <v>0</v>
      </c>
      <c r="D150" s="376"/>
      <c r="E150" s="376"/>
      <c r="F150" s="377"/>
      <c r="G150" s="377"/>
      <c r="H150" s="377"/>
      <c r="I150" s="377"/>
      <c r="J150" s="378"/>
    </row>
    <row r="151" spans="1:10" x14ac:dyDescent="0.45">
      <c r="A151" s="379"/>
      <c r="B151" s="379"/>
      <c r="C151" s="106"/>
      <c r="F151" s="55"/>
      <c r="G151" s="55"/>
      <c r="H151" s="55"/>
      <c r="I151" s="55"/>
      <c r="J151" s="55"/>
    </row>
    <row r="152" spans="1:10" ht="31.9" thickBot="1" x14ac:dyDescent="0.5">
      <c r="A152" s="359" t="s">
        <v>116</v>
      </c>
      <c r="B152" s="359" t="s">
        <v>116</v>
      </c>
      <c r="C152" s="359" t="s">
        <v>117</v>
      </c>
      <c r="D152" s="359" t="s">
        <v>120</v>
      </c>
      <c r="E152" s="359" t="s">
        <v>121</v>
      </c>
      <c r="F152" s="359" t="s">
        <v>122</v>
      </c>
      <c r="G152" s="359" t="s">
        <v>123</v>
      </c>
      <c r="H152" s="359" t="s">
        <v>124</v>
      </c>
      <c r="I152" s="321" t="s">
        <v>716</v>
      </c>
      <c r="J152" s="322" t="s">
        <v>745</v>
      </c>
    </row>
    <row r="153" spans="1:10" ht="16.149999999999999" thickBot="1" x14ac:dyDescent="0.5">
      <c r="A153" s="869" t="s">
        <v>322</v>
      </c>
      <c r="B153" s="870"/>
      <c r="C153" s="870"/>
      <c r="D153" s="870"/>
      <c r="E153" s="870"/>
      <c r="F153" s="870"/>
      <c r="G153" s="870"/>
      <c r="H153" s="870"/>
      <c r="I153" s="870"/>
      <c r="J153" s="871"/>
    </row>
    <row r="154" spans="1:10" hidden="1" x14ac:dyDescent="0.45">
      <c r="A154" s="887" t="s">
        <v>746</v>
      </c>
      <c r="B154" s="50" t="s">
        <v>741</v>
      </c>
      <c r="C154" s="381">
        <v>0</v>
      </c>
      <c r="D154" s="381">
        <v>0</v>
      </c>
      <c r="E154" s="50">
        <f>C154*D154</f>
        <v>0</v>
      </c>
      <c r="F154" s="382">
        <v>0</v>
      </c>
      <c r="G154" s="383">
        <f>IF(C154&gt;=1,$C144,0)</f>
        <v>0</v>
      </c>
      <c r="H154" s="383">
        <f>F154-G154</f>
        <v>0</v>
      </c>
      <c r="I154" s="383">
        <f>C154*H154</f>
        <v>0</v>
      </c>
      <c r="J154" s="383">
        <f>I154*12</f>
        <v>0</v>
      </c>
    </row>
    <row r="155" spans="1:10" hidden="1" x14ac:dyDescent="0.45">
      <c r="A155" s="888"/>
      <c r="B155" s="37" t="s">
        <v>613</v>
      </c>
      <c r="C155" s="365">
        <v>0</v>
      </c>
      <c r="D155" s="365">
        <v>0</v>
      </c>
      <c r="E155" s="37">
        <f>C155*D155</f>
        <v>0</v>
      </c>
      <c r="F155" s="366">
        <v>0</v>
      </c>
      <c r="G155" s="383">
        <f>IF(C155&gt;=1,$C145,0)</f>
        <v>0</v>
      </c>
      <c r="H155" s="53">
        <f>F155-G155</f>
        <v>0</v>
      </c>
      <c r="I155" s="53">
        <f>C155*H155</f>
        <v>0</v>
      </c>
      <c r="J155" s="53">
        <f t="shared" ref="J155:J187" si="17">I155*12</f>
        <v>0</v>
      </c>
    </row>
    <row r="156" spans="1:10" hidden="1" x14ac:dyDescent="0.45">
      <c r="A156" s="888"/>
      <c r="B156" s="37" t="s">
        <v>738</v>
      </c>
      <c r="C156" s="365">
        <v>0</v>
      </c>
      <c r="D156" s="365">
        <v>0</v>
      </c>
      <c r="E156" s="37">
        <f>C156*D156</f>
        <v>0</v>
      </c>
      <c r="F156" s="366">
        <v>0</v>
      </c>
      <c r="G156" s="383">
        <f>IF(C156&gt;=1,$C146,0)</f>
        <v>0</v>
      </c>
      <c r="H156" s="53">
        <f>F156-G156</f>
        <v>0</v>
      </c>
      <c r="I156" s="53">
        <f>C156*H156</f>
        <v>0</v>
      </c>
      <c r="J156" s="53">
        <f t="shared" si="17"/>
        <v>0</v>
      </c>
    </row>
    <row r="157" spans="1:10" ht="16.149999999999999" thickBot="1" x14ac:dyDescent="0.5">
      <c r="A157" s="889"/>
      <c r="B157" s="61" t="s">
        <v>747</v>
      </c>
      <c r="C157" s="525">
        <v>0</v>
      </c>
      <c r="D157" s="525">
        <v>0</v>
      </c>
      <c r="E157" s="61">
        <f>C157*D157</f>
        <v>0</v>
      </c>
      <c r="F157" s="529">
        <v>0</v>
      </c>
      <c r="G157" s="414">
        <f>IF(C157&gt;=1,$B$30,0)</f>
        <v>0</v>
      </c>
      <c r="H157" s="414">
        <f>F157-G157</f>
        <v>0</v>
      </c>
      <c r="I157" s="414">
        <f>C157*H157</f>
        <v>0</v>
      </c>
      <c r="J157" s="414">
        <f t="shared" si="17"/>
        <v>0</v>
      </c>
    </row>
    <row r="158" spans="1:10" ht="16.149999999999999" thickBot="1" x14ac:dyDescent="0.5">
      <c r="A158" s="890" t="s">
        <v>748</v>
      </c>
      <c r="B158" s="891"/>
      <c r="C158" s="375">
        <f>SUM(C154:C157)</f>
        <v>0</v>
      </c>
      <c r="D158" s="376"/>
      <c r="E158" s="376"/>
      <c r="F158" s="377"/>
      <c r="G158" s="377"/>
      <c r="H158" s="377"/>
      <c r="I158" s="377"/>
      <c r="J158" s="378"/>
    </row>
    <row r="159" spans="1:10" hidden="1" x14ac:dyDescent="0.45">
      <c r="A159" s="887" t="s">
        <v>749</v>
      </c>
      <c r="B159" s="50" t="s">
        <v>741</v>
      </c>
      <c r="C159" s="381">
        <v>0</v>
      </c>
      <c r="D159" s="381">
        <v>0</v>
      </c>
      <c r="E159" s="50">
        <f>C159*D159</f>
        <v>0</v>
      </c>
      <c r="F159" s="382">
        <v>0</v>
      </c>
      <c r="G159" s="383">
        <f>IF(C159&gt;=1,#REF!,0)</f>
        <v>0</v>
      </c>
      <c r="H159" s="383">
        <f>F159-G159</f>
        <v>0</v>
      </c>
      <c r="I159" s="383">
        <f>C159*H159</f>
        <v>0</v>
      </c>
      <c r="J159" s="383">
        <f t="shared" si="17"/>
        <v>0</v>
      </c>
    </row>
    <row r="160" spans="1:10" hidden="1" x14ac:dyDescent="0.45">
      <c r="A160" s="888">
        <v>1</v>
      </c>
      <c r="B160" s="37" t="s">
        <v>613</v>
      </c>
      <c r="C160" s="365">
        <v>0</v>
      </c>
      <c r="D160" s="365">
        <v>0</v>
      </c>
      <c r="E160" s="37">
        <f>C160*D160</f>
        <v>0</v>
      </c>
      <c r="F160" s="366">
        <v>0</v>
      </c>
      <c r="G160" s="53">
        <f>IF(C160&gt;=1,#REF!,0)</f>
        <v>0</v>
      </c>
      <c r="H160" s="53">
        <f>F160-G160</f>
        <v>0</v>
      </c>
      <c r="I160" s="53">
        <f>C160*H160</f>
        <v>0</v>
      </c>
      <c r="J160" s="53">
        <f t="shared" si="17"/>
        <v>0</v>
      </c>
    </row>
    <row r="161" spans="1:10" hidden="1" x14ac:dyDescent="0.45">
      <c r="A161" s="888">
        <v>1</v>
      </c>
      <c r="B161" s="37" t="s">
        <v>738</v>
      </c>
      <c r="C161" s="365">
        <v>0</v>
      </c>
      <c r="D161" s="365">
        <v>0</v>
      </c>
      <c r="E161" s="37">
        <f>C161*D161</f>
        <v>0</v>
      </c>
      <c r="F161" s="366">
        <v>0</v>
      </c>
      <c r="G161" s="53">
        <f>IF(C161&gt;=1,#REF!,0)</f>
        <v>0</v>
      </c>
      <c r="H161" s="53">
        <f>F161-G161</f>
        <v>0</v>
      </c>
      <c r="I161" s="53">
        <f>C161*H161</f>
        <v>0</v>
      </c>
      <c r="J161" s="53">
        <f t="shared" si="17"/>
        <v>0</v>
      </c>
    </row>
    <row r="162" spans="1:10" ht="16.149999999999999" thickBot="1" x14ac:dyDescent="0.5">
      <c r="A162" s="889">
        <v>1</v>
      </c>
      <c r="B162" s="61" t="s">
        <v>747</v>
      </c>
      <c r="C162" s="525">
        <v>0</v>
      </c>
      <c r="D162" s="525">
        <v>0</v>
      </c>
      <c r="E162" s="61">
        <f>C162*D162</f>
        <v>0</v>
      </c>
      <c r="F162" s="529">
        <v>0</v>
      </c>
      <c r="G162" s="414">
        <f>IF(C162&gt;=1,$B$31,0)</f>
        <v>0</v>
      </c>
      <c r="H162" s="414">
        <f>F162-G162</f>
        <v>0</v>
      </c>
      <c r="I162" s="414">
        <f>C162*H162</f>
        <v>0</v>
      </c>
      <c r="J162" s="414">
        <f t="shared" si="17"/>
        <v>0</v>
      </c>
    </row>
    <row r="163" spans="1:10" ht="16.149999999999999" thickBot="1" x14ac:dyDescent="0.5">
      <c r="A163" s="890" t="s">
        <v>750</v>
      </c>
      <c r="B163" s="891"/>
      <c r="C163" s="375">
        <f>SUM(C159:C162)</f>
        <v>0</v>
      </c>
      <c r="D163" s="376"/>
      <c r="E163" s="376"/>
      <c r="F163" s="377"/>
      <c r="G163" s="377"/>
      <c r="H163" s="377"/>
      <c r="I163" s="377"/>
      <c r="J163" s="378"/>
    </row>
    <row r="164" spans="1:10" hidden="1" x14ac:dyDescent="0.45">
      <c r="A164" s="887" t="s">
        <v>751</v>
      </c>
      <c r="B164" s="50" t="s">
        <v>741</v>
      </c>
      <c r="C164" s="381">
        <v>0</v>
      </c>
      <c r="D164" s="381">
        <v>0</v>
      </c>
      <c r="E164" s="50">
        <f>C164*D164</f>
        <v>0</v>
      </c>
      <c r="F164" s="382">
        <v>0</v>
      </c>
      <c r="G164" s="383">
        <f>IF(C164&gt;=1,#REF!,0)</f>
        <v>0</v>
      </c>
      <c r="H164" s="383">
        <f>F164-G164</f>
        <v>0</v>
      </c>
      <c r="I164" s="383">
        <f>C164*H164</f>
        <v>0</v>
      </c>
      <c r="J164" s="383">
        <f t="shared" si="17"/>
        <v>0</v>
      </c>
    </row>
    <row r="165" spans="1:10" hidden="1" x14ac:dyDescent="0.45">
      <c r="A165" s="888">
        <v>0</v>
      </c>
      <c r="B165" s="37" t="s">
        <v>613</v>
      </c>
      <c r="C165" s="365">
        <v>0</v>
      </c>
      <c r="D165" s="365">
        <v>0</v>
      </c>
      <c r="E165" s="37">
        <f>C165*D165</f>
        <v>0</v>
      </c>
      <c r="F165" s="366">
        <v>0</v>
      </c>
      <c r="G165" s="53">
        <f>IF(C165&gt;=1,#REF!,0)</f>
        <v>0</v>
      </c>
      <c r="H165" s="53">
        <f>F165-G165</f>
        <v>0</v>
      </c>
      <c r="I165" s="53">
        <f>C165*H165</f>
        <v>0</v>
      </c>
      <c r="J165" s="53">
        <f t="shared" si="17"/>
        <v>0</v>
      </c>
    </row>
    <row r="166" spans="1:10" hidden="1" x14ac:dyDescent="0.45">
      <c r="A166" s="888">
        <v>0</v>
      </c>
      <c r="B166" s="37" t="s">
        <v>738</v>
      </c>
      <c r="C166" s="365">
        <v>0</v>
      </c>
      <c r="D166" s="365">
        <v>0</v>
      </c>
      <c r="E166" s="37">
        <f>C166*D166</f>
        <v>0</v>
      </c>
      <c r="F166" s="366">
        <v>0</v>
      </c>
      <c r="G166" s="53">
        <f>IF(C166&gt;=1,#REF!,0)</f>
        <v>0</v>
      </c>
      <c r="H166" s="53">
        <f>F166-G166</f>
        <v>0</v>
      </c>
      <c r="I166" s="53">
        <f>C166*H166</f>
        <v>0</v>
      </c>
      <c r="J166" s="53">
        <f t="shared" si="17"/>
        <v>0</v>
      </c>
    </row>
    <row r="167" spans="1:10" ht="16.149999999999999" thickBot="1" x14ac:dyDescent="0.5">
      <c r="A167" s="889">
        <v>0</v>
      </c>
      <c r="B167" s="61" t="s">
        <v>747</v>
      </c>
      <c r="C167" s="525">
        <v>0</v>
      </c>
      <c r="D167" s="525">
        <v>0</v>
      </c>
      <c r="E167" s="61">
        <f>C167*D167</f>
        <v>0</v>
      </c>
      <c r="F167" s="529">
        <v>0</v>
      </c>
      <c r="G167" s="414">
        <f>IF(C167&gt;=1,$B$32,0)</f>
        <v>0</v>
      </c>
      <c r="H167" s="414">
        <f>F167-G167</f>
        <v>0</v>
      </c>
      <c r="I167" s="414">
        <f>C167*H167</f>
        <v>0</v>
      </c>
      <c r="J167" s="414">
        <f t="shared" si="17"/>
        <v>0</v>
      </c>
    </row>
    <row r="168" spans="1:10" ht="16.149999999999999" thickBot="1" x14ac:dyDescent="0.5">
      <c r="A168" s="890" t="s">
        <v>752</v>
      </c>
      <c r="B168" s="891"/>
      <c r="C168" s="375">
        <f>SUM(C164:C167)</f>
        <v>0</v>
      </c>
      <c r="D168" s="376"/>
      <c r="E168" s="376"/>
      <c r="F168" s="377"/>
      <c r="G168" s="377"/>
      <c r="H168" s="377"/>
      <c r="I168" s="377"/>
      <c r="J168" s="378"/>
    </row>
    <row r="169" spans="1:10" hidden="1" x14ac:dyDescent="0.45">
      <c r="A169" s="887" t="s">
        <v>753</v>
      </c>
      <c r="B169" s="50" t="s">
        <v>741</v>
      </c>
      <c r="C169" s="381">
        <v>0</v>
      </c>
      <c r="D169" s="381">
        <v>0</v>
      </c>
      <c r="E169" s="50">
        <f>C169*D169</f>
        <v>0</v>
      </c>
      <c r="F169" s="382">
        <v>0</v>
      </c>
      <c r="G169" s="383">
        <f>IF(C169&gt;=1,$C145,0)</f>
        <v>0</v>
      </c>
      <c r="H169" s="383">
        <f>F169-G169</f>
        <v>0</v>
      </c>
      <c r="I169" s="383">
        <f>C169*H169</f>
        <v>0</v>
      </c>
      <c r="J169" s="383">
        <f t="shared" si="17"/>
        <v>0</v>
      </c>
    </row>
    <row r="170" spans="1:10" hidden="1" x14ac:dyDescent="0.45">
      <c r="A170" s="888">
        <v>0</v>
      </c>
      <c r="B170" s="37" t="s">
        <v>613</v>
      </c>
      <c r="C170" s="365">
        <v>0</v>
      </c>
      <c r="D170" s="365">
        <v>0</v>
      </c>
      <c r="E170" s="37">
        <f>C170*D170</f>
        <v>0</v>
      </c>
      <c r="F170" s="366">
        <v>0</v>
      </c>
      <c r="G170" s="53">
        <f>IF(C170&gt;=1,$C146,0)</f>
        <v>0</v>
      </c>
      <c r="H170" s="53">
        <f>F170-G170</f>
        <v>0</v>
      </c>
      <c r="I170" s="53">
        <f>C170*H170</f>
        <v>0</v>
      </c>
      <c r="J170" s="53">
        <f t="shared" si="17"/>
        <v>0</v>
      </c>
    </row>
    <row r="171" spans="1:10" hidden="1" x14ac:dyDescent="0.45">
      <c r="A171" s="888">
        <v>0</v>
      </c>
      <c r="B171" s="37" t="s">
        <v>738</v>
      </c>
      <c r="C171" s="365">
        <v>0</v>
      </c>
      <c r="D171" s="365">
        <v>0</v>
      </c>
      <c r="E171" s="37">
        <f>C171*D171</f>
        <v>0</v>
      </c>
      <c r="F171" s="366">
        <v>0</v>
      </c>
      <c r="G171" s="53">
        <f>IF(C171&gt;=1,$C147,0)</f>
        <v>0</v>
      </c>
      <c r="H171" s="53">
        <f>F171-G171</f>
        <v>0</v>
      </c>
      <c r="I171" s="53">
        <f>C171*H171</f>
        <v>0</v>
      </c>
      <c r="J171" s="53">
        <f t="shared" si="17"/>
        <v>0</v>
      </c>
    </row>
    <row r="172" spans="1:10" ht="16.149999999999999" thickBot="1" x14ac:dyDescent="0.5">
      <c r="A172" s="889">
        <v>0</v>
      </c>
      <c r="B172" s="61" t="s">
        <v>747</v>
      </c>
      <c r="C172" s="525">
        <v>0</v>
      </c>
      <c r="D172" s="525">
        <v>0</v>
      </c>
      <c r="E172" s="61">
        <f>C172*D172</f>
        <v>0</v>
      </c>
      <c r="F172" s="529">
        <v>0</v>
      </c>
      <c r="G172" s="414">
        <f>IF(C172&gt;=1,$B$33,0)</f>
        <v>0</v>
      </c>
      <c r="H172" s="414">
        <f>F172-G172</f>
        <v>0</v>
      </c>
      <c r="I172" s="414">
        <f>C172*H172</f>
        <v>0</v>
      </c>
      <c r="J172" s="414">
        <v>0</v>
      </c>
    </row>
    <row r="173" spans="1:10" ht="16.149999999999999" thickBot="1" x14ac:dyDescent="0.5">
      <c r="A173" s="890" t="s">
        <v>754</v>
      </c>
      <c r="B173" s="891"/>
      <c r="C173" s="375">
        <f>SUM(C169:C172)</f>
        <v>0</v>
      </c>
      <c r="D173" s="376"/>
      <c r="E173" s="376"/>
      <c r="F173" s="377"/>
      <c r="G173" s="377"/>
      <c r="H173" s="377"/>
      <c r="I173" s="377"/>
      <c r="J173" s="378"/>
    </row>
    <row r="174" spans="1:10" hidden="1" x14ac:dyDescent="0.45">
      <c r="A174" s="887" t="s">
        <v>755</v>
      </c>
      <c r="B174" s="50" t="s">
        <v>741</v>
      </c>
      <c r="C174" s="381">
        <v>0</v>
      </c>
      <c r="D174" s="381">
        <v>0</v>
      </c>
      <c r="E174" s="50">
        <f>C174*D174</f>
        <v>0</v>
      </c>
      <c r="F174" s="382">
        <v>0</v>
      </c>
      <c r="G174" s="383">
        <f>IF(C174&gt;=1,$C146,0)</f>
        <v>0</v>
      </c>
      <c r="H174" s="383">
        <f>F174-G174</f>
        <v>0</v>
      </c>
      <c r="I174" s="383">
        <f>C174*H174</f>
        <v>0</v>
      </c>
      <c r="J174" s="383">
        <f t="shared" si="17"/>
        <v>0</v>
      </c>
    </row>
    <row r="175" spans="1:10" hidden="1" x14ac:dyDescent="0.45">
      <c r="A175" s="888">
        <v>0</v>
      </c>
      <c r="B175" s="37" t="s">
        <v>613</v>
      </c>
      <c r="C175" s="365">
        <v>0</v>
      </c>
      <c r="D175" s="365">
        <v>0</v>
      </c>
      <c r="E175" s="37">
        <f>C175*D175</f>
        <v>0</v>
      </c>
      <c r="F175" s="366">
        <v>0</v>
      </c>
      <c r="G175" s="53">
        <f>IF(C175&gt;=1,$C147,0)</f>
        <v>0</v>
      </c>
      <c r="H175" s="53">
        <f>F175-G175</f>
        <v>0</v>
      </c>
      <c r="I175" s="53">
        <f>C175*H175</f>
        <v>0</v>
      </c>
      <c r="J175" s="53">
        <f t="shared" si="17"/>
        <v>0</v>
      </c>
    </row>
    <row r="176" spans="1:10" hidden="1" x14ac:dyDescent="0.45">
      <c r="A176" s="888">
        <v>0</v>
      </c>
      <c r="B176" s="37" t="s">
        <v>738</v>
      </c>
      <c r="C176" s="365">
        <v>0</v>
      </c>
      <c r="D176" s="365">
        <v>0</v>
      </c>
      <c r="E176" s="37">
        <f>C176*D176</f>
        <v>0</v>
      </c>
      <c r="F176" s="366">
        <v>0</v>
      </c>
      <c r="G176" s="53">
        <f>IF(C176&gt;=1,$C148,0)</f>
        <v>0</v>
      </c>
      <c r="H176" s="53">
        <f>F176-G176</f>
        <v>0</v>
      </c>
      <c r="I176" s="53">
        <f>C176*H176</f>
        <v>0</v>
      </c>
      <c r="J176" s="53">
        <f t="shared" si="17"/>
        <v>0</v>
      </c>
    </row>
    <row r="177" spans="1:10" ht="16.149999999999999" thickBot="1" x14ac:dyDescent="0.5">
      <c r="A177" s="889">
        <v>0</v>
      </c>
      <c r="B177" s="61" t="s">
        <v>747</v>
      </c>
      <c r="C177" s="525">
        <v>0</v>
      </c>
      <c r="D177" s="525">
        <v>0</v>
      </c>
      <c r="E177" s="61">
        <f>C177*D177</f>
        <v>0</v>
      </c>
      <c r="F177" s="529">
        <v>0</v>
      </c>
      <c r="G177" s="414">
        <f>IF(C177&gt;=1,$B$34,0)</f>
        <v>0</v>
      </c>
      <c r="H177" s="414">
        <f>F177-G177</f>
        <v>0</v>
      </c>
      <c r="I177" s="414">
        <f>C177*H177</f>
        <v>0</v>
      </c>
      <c r="J177" s="414">
        <f t="shared" si="17"/>
        <v>0</v>
      </c>
    </row>
    <row r="178" spans="1:10" ht="16.149999999999999" thickBot="1" x14ac:dyDescent="0.5">
      <c r="A178" s="890" t="s">
        <v>756</v>
      </c>
      <c r="B178" s="891"/>
      <c r="C178" s="375">
        <f>SUM(C174:C177)</f>
        <v>0</v>
      </c>
      <c r="D178" s="416"/>
      <c r="E178" s="417"/>
      <c r="F178" s="418"/>
      <c r="G178" s="418"/>
      <c r="H178" s="418"/>
      <c r="I178" s="418"/>
      <c r="J178" s="419">
        <f>SUM(J154:J177)</f>
        <v>0</v>
      </c>
    </row>
    <row r="179" spans="1:10" hidden="1" x14ac:dyDescent="0.45">
      <c r="A179" s="876" t="s">
        <v>757</v>
      </c>
      <c r="B179" s="50" t="s">
        <v>741</v>
      </c>
      <c r="C179" s="381">
        <v>0</v>
      </c>
      <c r="D179" s="381">
        <v>0</v>
      </c>
      <c r="E179" s="50">
        <f>C179*D179</f>
        <v>0</v>
      </c>
      <c r="F179" s="382">
        <v>0</v>
      </c>
      <c r="G179" s="383">
        <f>IF(C179&gt;=1,$C147,0)</f>
        <v>0</v>
      </c>
      <c r="H179" s="383">
        <f>F179-G179</f>
        <v>0</v>
      </c>
      <c r="I179" s="383">
        <f>C179*H179</f>
        <v>0</v>
      </c>
      <c r="J179" s="383">
        <f t="shared" si="17"/>
        <v>0</v>
      </c>
    </row>
    <row r="180" spans="1:10" hidden="1" x14ac:dyDescent="0.45">
      <c r="A180" s="876">
        <v>0</v>
      </c>
      <c r="B180" s="37" t="s">
        <v>613</v>
      </c>
      <c r="C180" s="365">
        <v>0</v>
      </c>
      <c r="D180" s="365">
        <v>0</v>
      </c>
      <c r="E180" s="37">
        <f>C180*D180</f>
        <v>0</v>
      </c>
      <c r="F180" s="366">
        <v>0</v>
      </c>
      <c r="G180" s="53"/>
      <c r="H180" s="53">
        <f>F180-G180</f>
        <v>0</v>
      </c>
      <c r="I180" s="53">
        <f>C180*H180</f>
        <v>0</v>
      </c>
      <c r="J180" s="53">
        <f t="shared" si="17"/>
        <v>0</v>
      </c>
    </row>
    <row r="181" spans="1:10" hidden="1" x14ac:dyDescent="0.45">
      <c r="A181" s="876">
        <v>0</v>
      </c>
      <c r="B181" s="37" t="s">
        <v>738</v>
      </c>
      <c r="C181" s="365">
        <v>0</v>
      </c>
      <c r="D181" s="365">
        <v>0</v>
      </c>
      <c r="E181" s="37">
        <f>C181*D181</f>
        <v>0</v>
      </c>
      <c r="F181" s="366">
        <v>0</v>
      </c>
      <c r="G181" s="53"/>
      <c r="H181" s="53">
        <f>F181-G181</f>
        <v>0</v>
      </c>
      <c r="I181" s="53">
        <f>C181*H181</f>
        <v>0</v>
      </c>
      <c r="J181" s="53">
        <f t="shared" si="17"/>
        <v>0</v>
      </c>
    </row>
    <row r="182" spans="1:10" hidden="1" x14ac:dyDescent="0.45">
      <c r="A182" s="876">
        <v>0</v>
      </c>
      <c r="B182" s="37" t="s">
        <v>747</v>
      </c>
      <c r="C182" s="365">
        <v>0</v>
      </c>
      <c r="D182" s="365">
        <v>0</v>
      </c>
      <c r="E182" s="37">
        <f>C182*D182</f>
        <v>0</v>
      </c>
      <c r="F182" s="366">
        <v>0</v>
      </c>
      <c r="G182" s="53"/>
      <c r="H182" s="53">
        <f>F182-G182</f>
        <v>0</v>
      </c>
      <c r="I182" s="53">
        <f>C182*H182</f>
        <v>0</v>
      </c>
      <c r="J182" s="53">
        <f t="shared" si="17"/>
        <v>0</v>
      </c>
    </row>
    <row r="183" spans="1:10" ht="16.149999999999999" hidden="1" thickBot="1" x14ac:dyDescent="0.5">
      <c r="A183" s="877" t="s">
        <v>758</v>
      </c>
      <c r="B183" s="878"/>
      <c r="C183" s="371">
        <f>SUM(C179:C182)</f>
        <v>0</v>
      </c>
      <c r="D183" s="372"/>
      <c r="E183" s="372"/>
      <c r="F183" s="373"/>
      <c r="G183" s="373"/>
      <c r="H183" s="373"/>
      <c r="I183" s="373"/>
      <c r="J183" s="373"/>
    </row>
    <row r="184" spans="1:10" hidden="1" x14ac:dyDescent="0.45">
      <c r="A184" s="865" t="s">
        <v>759</v>
      </c>
      <c r="B184" s="360" t="s">
        <v>741</v>
      </c>
      <c r="C184" s="361">
        <v>0</v>
      </c>
      <c r="D184" s="361">
        <v>0</v>
      </c>
      <c r="E184" s="360">
        <f>C184*D184</f>
        <v>0</v>
      </c>
      <c r="F184" s="362">
        <v>0</v>
      </c>
      <c r="G184" s="363">
        <f>IF(C184&gt;=1,$C148,0)</f>
        <v>0</v>
      </c>
      <c r="H184" s="363">
        <f>F184-G184</f>
        <v>0</v>
      </c>
      <c r="I184" s="363">
        <f>C184*H184</f>
        <v>0</v>
      </c>
      <c r="J184" s="363">
        <f t="shared" si="17"/>
        <v>0</v>
      </c>
    </row>
    <row r="185" spans="1:10" hidden="1" x14ac:dyDescent="0.45">
      <c r="A185" s="876">
        <v>0</v>
      </c>
      <c r="B185" s="37" t="s">
        <v>613</v>
      </c>
      <c r="C185" s="365">
        <v>0</v>
      </c>
      <c r="D185" s="365">
        <v>0</v>
      </c>
      <c r="E185" s="37">
        <f>C185*D185</f>
        <v>0</v>
      </c>
      <c r="F185" s="366">
        <v>0</v>
      </c>
      <c r="G185" s="53"/>
      <c r="H185" s="53">
        <f>F185-G185</f>
        <v>0</v>
      </c>
      <c r="I185" s="53">
        <f>C185*H185</f>
        <v>0</v>
      </c>
      <c r="J185" s="53">
        <f t="shared" si="17"/>
        <v>0</v>
      </c>
    </row>
    <row r="186" spans="1:10" hidden="1" x14ac:dyDescent="0.45">
      <c r="A186" s="876">
        <v>0</v>
      </c>
      <c r="B186" s="37" t="s">
        <v>738</v>
      </c>
      <c r="C186" s="365">
        <v>0</v>
      </c>
      <c r="D186" s="365">
        <v>0</v>
      </c>
      <c r="E186" s="37">
        <f>C186*D186</f>
        <v>0</v>
      </c>
      <c r="F186" s="366">
        <v>0</v>
      </c>
      <c r="G186" s="53"/>
      <c r="H186" s="53">
        <f>F186-G186</f>
        <v>0</v>
      </c>
      <c r="I186" s="53">
        <f>C186*H186</f>
        <v>0</v>
      </c>
      <c r="J186" s="53">
        <f>I186*12</f>
        <v>0</v>
      </c>
    </row>
    <row r="187" spans="1:10" hidden="1" x14ac:dyDescent="0.45">
      <c r="A187" s="876">
        <v>0</v>
      </c>
      <c r="B187" s="37" t="s">
        <v>747</v>
      </c>
      <c r="C187" s="365">
        <v>0</v>
      </c>
      <c r="D187" s="365">
        <v>0</v>
      </c>
      <c r="E187" s="37">
        <f>C187*D187</f>
        <v>0</v>
      </c>
      <c r="F187" s="366">
        <v>0</v>
      </c>
      <c r="G187" s="53"/>
      <c r="H187" s="53">
        <f>F187-G187</f>
        <v>0</v>
      </c>
      <c r="I187" s="53">
        <f>C187*H187</f>
        <v>0</v>
      </c>
      <c r="J187" s="53">
        <f t="shared" si="17"/>
        <v>0</v>
      </c>
    </row>
    <row r="188" spans="1:10" ht="16.149999999999999" hidden="1" thickBot="1" x14ac:dyDescent="0.5">
      <c r="A188" s="877" t="s">
        <v>760</v>
      </c>
      <c r="B188" s="878"/>
      <c r="C188" s="375">
        <f>SUM(C184:C187)</f>
        <v>0</v>
      </c>
      <c r="D188" s="376"/>
      <c r="E188" s="376"/>
      <c r="F188" s="377"/>
      <c r="G188" s="377"/>
      <c r="H188" s="377"/>
      <c r="I188" s="377"/>
      <c r="J188" s="378"/>
    </row>
    <row r="189" spans="1:10" x14ac:dyDescent="0.45">
      <c r="A189" s="379"/>
      <c r="B189" s="379"/>
      <c r="C189" s="106"/>
      <c r="F189" s="55"/>
      <c r="G189" s="55"/>
      <c r="H189" s="55"/>
      <c r="I189" s="55"/>
      <c r="J189" s="55"/>
    </row>
    <row r="190" spans="1:10" x14ac:dyDescent="0.45">
      <c r="A190" s="307" t="s">
        <v>134</v>
      </c>
      <c r="B190" s="308"/>
      <c r="C190" s="308"/>
      <c r="D190" s="309"/>
      <c r="E190" s="54">
        <f>J56+J84+J112+J140+J178</f>
        <v>0</v>
      </c>
      <c r="G190" s="55"/>
    </row>
    <row r="191" spans="1:10" x14ac:dyDescent="0.45">
      <c r="E191" s="386"/>
      <c r="G191" s="55"/>
    </row>
    <row r="192" spans="1:10" ht="31.9" thickBot="1" x14ac:dyDescent="0.5">
      <c r="A192" s="359" t="s">
        <v>116</v>
      </c>
      <c r="B192" s="359" t="s">
        <v>116</v>
      </c>
      <c r="C192" s="359" t="s">
        <v>117</v>
      </c>
      <c r="D192" s="359" t="s">
        <v>120</v>
      </c>
      <c r="E192" s="359" t="s">
        <v>121</v>
      </c>
      <c r="F192" s="359" t="s">
        <v>122</v>
      </c>
      <c r="G192" s="359" t="s">
        <v>123</v>
      </c>
      <c r="H192" s="359" t="s">
        <v>124</v>
      </c>
      <c r="I192" s="321" t="s">
        <v>716</v>
      </c>
      <c r="J192" s="322" t="s">
        <v>745</v>
      </c>
    </row>
    <row r="193" spans="1:10" ht="16.149999999999999" thickBot="1" x14ac:dyDescent="0.5">
      <c r="A193" s="869" t="s">
        <v>502</v>
      </c>
      <c r="B193" s="870"/>
      <c r="C193" s="870"/>
      <c r="D193" s="870"/>
      <c r="E193" s="870"/>
      <c r="F193" s="870"/>
      <c r="G193" s="870"/>
      <c r="H193" s="870"/>
      <c r="I193" s="870"/>
      <c r="J193" s="871"/>
    </row>
    <row r="194" spans="1:10" x14ac:dyDescent="0.45">
      <c r="A194" s="882" t="s">
        <v>746</v>
      </c>
      <c r="B194" s="882"/>
      <c r="C194" s="531">
        <v>0</v>
      </c>
      <c r="D194" s="532">
        <v>0</v>
      </c>
      <c r="E194" s="50">
        <f t="shared" ref="E194:E200" si="18">C194*D194</f>
        <v>0</v>
      </c>
      <c r="F194" s="533">
        <v>0</v>
      </c>
      <c r="G194" s="533">
        <v>0</v>
      </c>
      <c r="H194" s="383">
        <f t="shared" ref="H194:H200" si="19">F194-G194</f>
        <v>0</v>
      </c>
      <c r="I194" s="383">
        <f t="shared" ref="I194:I200" si="20">C194*H194</f>
        <v>0</v>
      </c>
      <c r="J194" s="383">
        <f t="shared" ref="J194:J200" si="21">I194*12</f>
        <v>0</v>
      </c>
    </row>
    <row r="195" spans="1:10" x14ac:dyDescent="0.45">
      <c r="A195" s="881" t="s">
        <v>749</v>
      </c>
      <c r="B195" s="881"/>
      <c r="C195" s="317">
        <v>0</v>
      </c>
      <c r="D195" s="30">
        <v>0</v>
      </c>
      <c r="E195" s="37">
        <f t="shared" si="18"/>
        <v>0</v>
      </c>
      <c r="F195" s="528">
        <v>0</v>
      </c>
      <c r="G195" s="528">
        <v>0</v>
      </c>
      <c r="H195" s="53">
        <f t="shared" si="19"/>
        <v>0</v>
      </c>
      <c r="I195" s="53">
        <f t="shared" si="20"/>
        <v>0</v>
      </c>
      <c r="J195" s="53">
        <f t="shared" si="21"/>
        <v>0</v>
      </c>
    </row>
    <row r="196" spans="1:10" x14ac:dyDescent="0.45">
      <c r="A196" s="881" t="s">
        <v>751</v>
      </c>
      <c r="B196" s="881"/>
      <c r="C196" s="317">
        <v>0</v>
      </c>
      <c r="D196" s="30">
        <v>0</v>
      </c>
      <c r="E196" s="37">
        <f t="shared" si="18"/>
        <v>0</v>
      </c>
      <c r="F196" s="528">
        <v>0</v>
      </c>
      <c r="G196" s="528">
        <v>0</v>
      </c>
      <c r="H196" s="53">
        <f t="shared" si="19"/>
        <v>0</v>
      </c>
      <c r="I196" s="53">
        <f t="shared" si="20"/>
        <v>0</v>
      </c>
      <c r="J196" s="53">
        <f>I196*12</f>
        <v>0</v>
      </c>
    </row>
    <row r="197" spans="1:10" x14ac:dyDescent="0.45">
      <c r="A197" s="881" t="s">
        <v>753</v>
      </c>
      <c r="B197" s="881"/>
      <c r="C197" s="317">
        <v>0</v>
      </c>
      <c r="D197" s="30">
        <v>0</v>
      </c>
      <c r="E197" s="37">
        <f t="shared" si="18"/>
        <v>0</v>
      </c>
      <c r="F197" s="528">
        <v>0</v>
      </c>
      <c r="G197" s="528">
        <v>0</v>
      </c>
      <c r="H197" s="53">
        <f t="shared" si="19"/>
        <v>0</v>
      </c>
      <c r="I197" s="53">
        <f t="shared" si="20"/>
        <v>0</v>
      </c>
      <c r="J197" s="53">
        <f t="shared" si="21"/>
        <v>0</v>
      </c>
    </row>
    <row r="198" spans="1:10" x14ac:dyDescent="0.45">
      <c r="A198" s="881" t="s">
        <v>755</v>
      </c>
      <c r="B198" s="881"/>
      <c r="C198" s="317">
        <v>0</v>
      </c>
      <c r="D198" s="30">
        <v>0</v>
      </c>
      <c r="E198" s="37">
        <f t="shared" si="18"/>
        <v>0</v>
      </c>
      <c r="F198" s="528">
        <v>0</v>
      </c>
      <c r="G198" s="528">
        <v>0</v>
      </c>
      <c r="H198" s="53">
        <f t="shared" si="19"/>
        <v>0</v>
      </c>
      <c r="I198" s="53">
        <f t="shared" si="20"/>
        <v>0</v>
      </c>
      <c r="J198" s="53">
        <f t="shared" si="21"/>
        <v>0</v>
      </c>
    </row>
    <row r="199" spans="1:10" hidden="1" x14ac:dyDescent="0.45">
      <c r="A199" s="881" t="s">
        <v>757</v>
      </c>
      <c r="B199" s="881"/>
      <c r="C199" s="384">
        <v>0</v>
      </c>
      <c r="D199" s="365">
        <v>0</v>
      </c>
      <c r="E199" s="37">
        <f t="shared" si="18"/>
        <v>0</v>
      </c>
      <c r="F199" s="366">
        <v>0</v>
      </c>
      <c r="G199" s="53"/>
      <c r="H199" s="53">
        <f t="shared" si="19"/>
        <v>0</v>
      </c>
      <c r="I199" s="53">
        <f t="shared" si="20"/>
        <v>0</v>
      </c>
      <c r="J199" s="53">
        <f t="shared" si="21"/>
        <v>0</v>
      </c>
    </row>
    <row r="200" spans="1:10" hidden="1" x14ac:dyDescent="0.45">
      <c r="A200" s="881" t="s">
        <v>759</v>
      </c>
      <c r="B200" s="881"/>
      <c r="C200" s="384">
        <v>0</v>
      </c>
      <c r="D200" s="365">
        <v>0</v>
      </c>
      <c r="E200" s="37">
        <f t="shared" si="18"/>
        <v>0</v>
      </c>
      <c r="F200" s="366">
        <v>0</v>
      </c>
      <c r="G200" s="53"/>
      <c r="H200" s="53">
        <f t="shared" si="19"/>
        <v>0</v>
      </c>
      <c r="I200" s="53">
        <f t="shared" si="20"/>
        <v>0</v>
      </c>
      <c r="J200" s="53">
        <f t="shared" si="21"/>
        <v>0</v>
      </c>
    </row>
    <row r="201" spans="1:10" x14ac:dyDescent="0.45">
      <c r="A201" s="385"/>
      <c r="B201" s="385"/>
      <c r="F201" s="55"/>
      <c r="G201" s="55"/>
      <c r="H201" s="55"/>
      <c r="I201" s="55"/>
      <c r="J201" s="386">
        <f>SUM(J194:J198)</f>
        <v>0</v>
      </c>
    </row>
    <row r="202" spans="1:10" x14ac:dyDescent="0.45">
      <c r="A202" s="307" t="s">
        <v>766</v>
      </c>
      <c r="B202" s="308"/>
      <c r="C202" s="308"/>
      <c r="D202" s="309"/>
      <c r="E202" s="54">
        <f>J201</f>
        <v>0</v>
      </c>
      <c r="F202" s="55"/>
      <c r="G202" s="55"/>
      <c r="H202" s="55"/>
      <c r="I202" s="55"/>
      <c r="J202" s="386"/>
    </row>
    <row r="203" spans="1:10" ht="16.149999999999999" thickBot="1" x14ac:dyDescent="0.5">
      <c r="A203" s="379"/>
      <c r="B203" s="379"/>
      <c r="C203" s="106"/>
      <c r="F203" s="55"/>
      <c r="G203" s="55"/>
      <c r="H203" s="55"/>
      <c r="I203" s="55"/>
      <c r="J203" s="55"/>
    </row>
    <row r="204" spans="1:10" ht="16.149999999999999" thickBot="1" x14ac:dyDescent="0.5">
      <c r="A204" s="869" t="s">
        <v>761</v>
      </c>
      <c r="B204" s="870"/>
      <c r="C204" s="870"/>
      <c r="D204" s="870"/>
      <c r="E204" s="870"/>
      <c r="F204" s="870"/>
      <c r="G204" s="870"/>
      <c r="H204" s="870"/>
      <c r="I204" s="870"/>
      <c r="J204" s="871"/>
    </row>
    <row r="205" spans="1:10" x14ac:dyDescent="0.45">
      <c r="A205" s="882" t="s">
        <v>746</v>
      </c>
      <c r="B205" s="882"/>
      <c r="C205" s="531">
        <v>0</v>
      </c>
      <c r="D205" s="532">
        <v>0</v>
      </c>
      <c r="E205" s="50">
        <f t="shared" ref="E205:E211" si="22">C205*D205</f>
        <v>0</v>
      </c>
      <c r="F205" s="533">
        <v>0</v>
      </c>
      <c r="G205" s="383">
        <f>IF(C205&gt;=1,$C156,0)</f>
        <v>0</v>
      </c>
      <c r="H205" s="383">
        <f t="shared" ref="H205:H211" si="23">F205-G205</f>
        <v>0</v>
      </c>
      <c r="I205" s="383">
        <f t="shared" ref="I205:I211" si="24">C205*H205</f>
        <v>0</v>
      </c>
      <c r="J205" s="383">
        <f t="shared" ref="J205:J211" si="25">I205*12</f>
        <v>0</v>
      </c>
    </row>
    <row r="206" spans="1:10" x14ac:dyDescent="0.45">
      <c r="A206" s="881" t="s">
        <v>749</v>
      </c>
      <c r="B206" s="881"/>
      <c r="C206" s="317">
        <v>0</v>
      </c>
      <c r="D206" s="30">
        <v>0</v>
      </c>
      <c r="E206" s="37">
        <f t="shared" si="22"/>
        <v>0</v>
      </c>
      <c r="F206" s="528">
        <v>0</v>
      </c>
      <c r="G206" s="53">
        <v>0</v>
      </c>
      <c r="H206" s="53">
        <f t="shared" si="23"/>
        <v>0</v>
      </c>
      <c r="I206" s="53">
        <f t="shared" si="24"/>
        <v>0</v>
      </c>
      <c r="J206" s="53">
        <f t="shared" si="25"/>
        <v>0</v>
      </c>
    </row>
    <row r="207" spans="1:10" x14ac:dyDescent="0.45">
      <c r="A207" s="881" t="s">
        <v>751</v>
      </c>
      <c r="B207" s="881"/>
      <c r="C207" s="317">
        <v>0</v>
      </c>
      <c r="D207" s="30">
        <v>0</v>
      </c>
      <c r="E207" s="37">
        <f t="shared" si="22"/>
        <v>0</v>
      </c>
      <c r="F207" s="528">
        <v>0</v>
      </c>
      <c r="G207" s="53">
        <v>0</v>
      </c>
      <c r="H207" s="53">
        <f t="shared" si="23"/>
        <v>0</v>
      </c>
      <c r="I207" s="53">
        <f t="shared" si="24"/>
        <v>0</v>
      </c>
      <c r="J207" s="53">
        <f t="shared" si="25"/>
        <v>0</v>
      </c>
    </row>
    <row r="208" spans="1:10" x14ac:dyDescent="0.45">
      <c r="A208" s="881" t="s">
        <v>753</v>
      </c>
      <c r="B208" s="881"/>
      <c r="C208" s="317">
        <v>0</v>
      </c>
      <c r="D208" s="30">
        <v>0</v>
      </c>
      <c r="E208" s="37">
        <f t="shared" si="22"/>
        <v>0</v>
      </c>
      <c r="F208" s="528">
        <v>0</v>
      </c>
      <c r="G208" s="53">
        <v>0</v>
      </c>
      <c r="H208" s="53">
        <f t="shared" si="23"/>
        <v>0</v>
      </c>
      <c r="I208" s="53">
        <f t="shared" si="24"/>
        <v>0</v>
      </c>
      <c r="J208" s="53">
        <f t="shared" si="25"/>
        <v>0</v>
      </c>
    </row>
    <row r="209" spans="1:10" x14ac:dyDescent="0.45">
      <c r="A209" s="881" t="s">
        <v>755</v>
      </c>
      <c r="B209" s="881"/>
      <c r="C209" s="317">
        <v>0</v>
      </c>
      <c r="D209" s="30">
        <v>0</v>
      </c>
      <c r="E209" s="37">
        <f t="shared" si="22"/>
        <v>0</v>
      </c>
      <c r="F209" s="528">
        <v>0</v>
      </c>
      <c r="G209" s="53">
        <v>0</v>
      </c>
      <c r="H209" s="53">
        <f t="shared" si="23"/>
        <v>0</v>
      </c>
      <c r="I209" s="53">
        <f t="shared" si="24"/>
        <v>0</v>
      </c>
      <c r="J209" s="53">
        <f t="shared" si="25"/>
        <v>0</v>
      </c>
    </row>
    <row r="210" spans="1:10" hidden="1" x14ac:dyDescent="0.45">
      <c r="A210" s="881" t="s">
        <v>757</v>
      </c>
      <c r="B210" s="881"/>
      <c r="C210" s="384">
        <v>0</v>
      </c>
      <c r="D210" s="365">
        <v>0</v>
      </c>
      <c r="E210" s="37">
        <f t="shared" si="22"/>
        <v>0</v>
      </c>
      <c r="F210" s="366">
        <v>0</v>
      </c>
      <c r="G210" s="53"/>
      <c r="H210" s="53">
        <f t="shared" si="23"/>
        <v>0</v>
      </c>
      <c r="I210" s="53">
        <f t="shared" si="24"/>
        <v>0</v>
      </c>
      <c r="J210" s="53">
        <f t="shared" si="25"/>
        <v>0</v>
      </c>
    </row>
    <row r="211" spans="1:10" hidden="1" x14ac:dyDescent="0.45">
      <c r="A211" s="881" t="s">
        <v>759</v>
      </c>
      <c r="B211" s="881"/>
      <c r="C211" s="384">
        <v>0</v>
      </c>
      <c r="D211" s="365">
        <v>0</v>
      </c>
      <c r="E211" s="37">
        <f t="shared" si="22"/>
        <v>0</v>
      </c>
      <c r="F211" s="366">
        <v>0</v>
      </c>
      <c r="G211" s="53"/>
      <c r="H211" s="53">
        <f t="shared" si="23"/>
        <v>0</v>
      </c>
      <c r="I211" s="53">
        <f t="shared" si="24"/>
        <v>0</v>
      </c>
      <c r="J211" s="53">
        <f t="shared" si="25"/>
        <v>0</v>
      </c>
    </row>
    <row r="212" spans="1:10" x14ac:dyDescent="0.45">
      <c r="A212" s="385"/>
      <c r="B212" s="385"/>
      <c r="F212" s="55"/>
      <c r="G212" s="55"/>
      <c r="H212" s="55"/>
      <c r="I212" s="55"/>
      <c r="J212" s="380">
        <f>SUM(J205:J209)</f>
        <v>0</v>
      </c>
    </row>
    <row r="213" spans="1:10" x14ac:dyDescent="0.45">
      <c r="A213" s="307" t="s">
        <v>772</v>
      </c>
      <c r="B213" s="308"/>
      <c r="C213" s="308"/>
      <c r="D213" s="309"/>
      <c r="E213" s="54">
        <f>J212</f>
        <v>0</v>
      </c>
      <c r="F213" s="55"/>
      <c r="G213" s="55"/>
      <c r="H213" s="55"/>
      <c r="I213" s="55"/>
      <c r="J213" s="380"/>
    </row>
    <row r="214" spans="1:10" x14ac:dyDescent="0.45">
      <c r="A214" s="379"/>
      <c r="B214" s="379"/>
      <c r="C214" s="106"/>
      <c r="F214" s="55"/>
      <c r="G214" s="55"/>
      <c r="H214" s="55"/>
      <c r="I214" s="55"/>
      <c r="J214" s="380"/>
    </row>
    <row r="215" spans="1:10" x14ac:dyDescent="0.45">
      <c r="A215" s="56" t="s">
        <v>128</v>
      </c>
      <c r="B215" s="309"/>
      <c r="C215" s="308"/>
      <c r="D215" s="308"/>
      <c r="E215" s="308"/>
      <c r="F215" s="308"/>
      <c r="G215" s="308"/>
      <c r="H215" s="308"/>
      <c r="I215" s="309"/>
    </row>
    <row r="216" spans="1:10" ht="78.75" x14ac:dyDescent="0.45">
      <c r="A216" s="327" t="s">
        <v>116</v>
      </c>
      <c r="B216" s="327" t="s">
        <v>117</v>
      </c>
      <c r="C216" s="557" t="s">
        <v>130</v>
      </c>
      <c r="D216" s="559"/>
      <c r="E216" s="327" t="s">
        <v>767</v>
      </c>
      <c r="F216" s="327" t="s">
        <v>768</v>
      </c>
      <c r="G216" s="327" t="s">
        <v>131</v>
      </c>
      <c r="H216" s="327" t="s">
        <v>132</v>
      </c>
      <c r="I216" s="327" t="s">
        <v>133</v>
      </c>
    </row>
    <row r="217" spans="1:10" x14ac:dyDescent="0.45">
      <c r="A217" s="534"/>
      <c r="B217" s="534"/>
      <c r="C217" s="879"/>
      <c r="D217" s="880"/>
      <c r="E217" s="535"/>
      <c r="F217" s="535"/>
      <c r="G217" s="57">
        <f>E217-F217</f>
        <v>0</v>
      </c>
      <c r="H217" s="57">
        <f t="shared" ref="H217:H223" si="26">B217*G217</f>
        <v>0</v>
      </c>
      <c r="I217" s="57">
        <f>H217*12</f>
        <v>0</v>
      </c>
    </row>
    <row r="218" spans="1:10" x14ac:dyDescent="0.45">
      <c r="A218" s="534"/>
      <c r="B218" s="534"/>
      <c r="C218" s="879"/>
      <c r="D218" s="880"/>
      <c r="E218" s="535"/>
      <c r="F218" s="536"/>
      <c r="G218" s="57">
        <f t="shared" ref="G218:G223" si="27">E218-F218</f>
        <v>0</v>
      </c>
      <c r="H218" s="57">
        <f t="shared" si="26"/>
        <v>0</v>
      </c>
      <c r="I218" s="57">
        <f t="shared" ref="I218:I223" si="28">H218*12</f>
        <v>0</v>
      </c>
    </row>
    <row r="219" spans="1:10" x14ac:dyDescent="0.45">
      <c r="A219" s="534"/>
      <c r="B219" s="534"/>
      <c r="C219" s="879"/>
      <c r="D219" s="880"/>
      <c r="E219" s="535"/>
      <c r="F219" s="536"/>
      <c r="G219" s="57">
        <f>E219-F219</f>
        <v>0</v>
      </c>
      <c r="H219" s="57">
        <f t="shared" si="26"/>
        <v>0</v>
      </c>
      <c r="I219" s="57">
        <f>H219*12</f>
        <v>0</v>
      </c>
    </row>
    <row r="220" spans="1:10" x14ac:dyDescent="0.45">
      <c r="A220" s="534"/>
      <c r="B220" s="534"/>
      <c r="C220" s="894"/>
      <c r="D220" s="880"/>
      <c r="E220" s="535"/>
      <c r="F220" s="536"/>
      <c r="G220" s="57">
        <f t="shared" si="27"/>
        <v>0</v>
      </c>
      <c r="H220" s="57">
        <f t="shared" si="26"/>
        <v>0</v>
      </c>
      <c r="I220" s="57">
        <f t="shared" si="28"/>
        <v>0</v>
      </c>
    </row>
    <row r="221" spans="1:10" x14ac:dyDescent="0.45">
      <c r="A221" s="534"/>
      <c r="B221" s="534"/>
      <c r="C221" s="894"/>
      <c r="D221" s="880"/>
      <c r="E221" s="535"/>
      <c r="F221" s="536"/>
      <c r="G221" s="57">
        <f t="shared" si="27"/>
        <v>0</v>
      </c>
      <c r="H221" s="57">
        <f t="shared" si="26"/>
        <v>0</v>
      </c>
      <c r="I221" s="57">
        <f t="shared" si="28"/>
        <v>0</v>
      </c>
    </row>
    <row r="222" spans="1:10" x14ac:dyDescent="0.45">
      <c r="A222" s="534"/>
      <c r="B222" s="534"/>
      <c r="C222" s="894"/>
      <c r="D222" s="880"/>
      <c r="E222" s="535"/>
      <c r="F222" s="536"/>
      <c r="G222" s="57">
        <f>E222-F222</f>
        <v>0</v>
      </c>
      <c r="H222" s="57">
        <f t="shared" si="26"/>
        <v>0</v>
      </c>
      <c r="I222" s="57">
        <f t="shared" si="28"/>
        <v>0</v>
      </c>
    </row>
    <row r="223" spans="1:10" x14ac:dyDescent="0.45">
      <c r="A223" s="534"/>
      <c r="B223" s="534"/>
      <c r="C223" s="894"/>
      <c r="D223" s="880"/>
      <c r="E223" s="536"/>
      <c r="F223" s="536"/>
      <c r="G223" s="57">
        <f t="shared" si="27"/>
        <v>0</v>
      </c>
      <c r="H223" s="57">
        <f t="shared" si="26"/>
        <v>0</v>
      </c>
      <c r="I223" s="57">
        <f t="shared" si="28"/>
        <v>0</v>
      </c>
    </row>
    <row r="224" spans="1:10" x14ac:dyDescent="0.45">
      <c r="A224" s="581" t="s">
        <v>378</v>
      </c>
      <c r="B224" s="584"/>
      <c r="C224" s="584"/>
      <c r="D224" s="584"/>
      <c r="E224" s="584"/>
      <c r="F224" s="584"/>
      <c r="G224" s="585"/>
      <c r="H224" s="58">
        <f>SUM(H217:H223)</f>
        <v>0</v>
      </c>
      <c r="I224" s="59">
        <f>SUM(I217:I223)</f>
        <v>0</v>
      </c>
    </row>
    <row r="227" spans="1:9" x14ac:dyDescent="0.45">
      <c r="A227" s="307" t="s">
        <v>129</v>
      </c>
      <c r="B227" s="308"/>
      <c r="C227" s="308"/>
      <c r="D227" s="309"/>
      <c r="E227" s="60">
        <f>E190+E202+I224+E213</f>
        <v>0</v>
      </c>
    </row>
    <row r="229" spans="1:9" x14ac:dyDescent="0.45">
      <c r="A229" s="307" t="s">
        <v>146</v>
      </c>
      <c r="B229" s="308"/>
      <c r="C229" s="37" t="s">
        <v>152</v>
      </c>
      <c r="D229" s="61" t="s">
        <v>151</v>
      </c>
      <c r="E229" s="61" t="s">
        <v>150</v>
      </c>
    </row>
    <row r="230" spans="1:9" x14ac:dyDescent="0.45">
      <c r="A230" s="62" t="s">
        <v>147</v>
      </c>
      <c r="B230" s="63"/>
      <c r="C230" s="537"/>
      <c r="D230" s="64">
        <v>0.1</v>
      </c>
      <c r="E230" s="65">
        <f>C230*D230</f>
        <v>0</v>
      </c>
    </row>
    <row r="231" spans="1:9" x14ac:dyDescent="0.45">
      <c r="A231" s="66" t="s">
        <v>148</v>
      </c>
      <c r="B231" s="67"/>
      <c r="C231" s="538">
        <v>1</v>
      </c>
      <c r="D231" s="68">
        <v>0.05</v>
      </c>
      <c r="E231" s="69">
        <f>C231*D231</f>
        <v>0.05</v>
      </c>
    </row>
    <row r="232" spans="1:9" x14ac:dyDescent="0.45">
      <c r="A232" s="307" t="s">
        <v>149</v>
      </c>
      <c r="B232" s="308"/>
      <c r="C232" s="308"/>
      <c r="D232" s="70"/>
      <c r="E232" s="65">
        <f>E230+E231</f>
        <v>0.05</v>
      </c>
    </row>
    <row r="235" spans="1:9" x14ac:dyDescent="0.45">
      <c r="A235" s="37" t="s">
        <v>321</v>
      </c>
      <c r="B235" s="285" t="s">
        <v>818</v>
      </c>
    </row>
    <row r="236" spans="1:9" x14ac:dyDescent="0.45">
      <c r="A236" s="307"/>
      <c r="B236" s="309"/>
      <c r="C236" s="71">
        <v>0</v>
      </c>
      <c r="D236" s="71" t="s">
        <v>198</v>
      </c>
      <c r="E236" s="71" t="s">
        <v>199</v>
      </c>
      <c r="F236" s="71" t="s">
        <v>200</v>
      </c>
      <c r="G236" s="71" t="s">
        <v>290</v>
      </c>
      <c r="H236" s="71" t="s">
        <v>291</v>
      </c>
      <c r="I236" s="71" t="s">
        <v>292</v>
      </c>
    </row>
    <row r="237" spans="1:9" x14ac:dyDescent="0.45">
      <c r="A237" s="581" t="s">
        <v>773</v>
      </c>
      <c r="B237" s="584"/>
      <c r="C237" s="53">
        <v>1162</v>
      </c>
      <c r="D237" s="53">
        <v>1245</v>
      </c>
      <c r="E237" s="53">
        <v>1495</v>
      </c>
      <c r="F237" s="53">
        <v>1726</v>
      </c>
      <c r="G237" s="53">
        <v>1926</v>
      </c>
      <c r="H237" s="53">
        <v>2125</v>
      </c>
      <c r="I237" s="53">
        <v>2324</v>
      </c>
    </row>
    <row r="238" spans="1:9" x14ac:dyDescent="0.45">
      <c r="A238" s="307" t="s">
        <v>774</v>
      </c>
      <c r="B238" s="314"/>
      <c r="C238" s="53">
        <v>1491</v>
      </c>
      <c r="D238" s="53">
        <v>1599</v>
      </c>
      <c r="E238" s="53">
        <v>1921</v>
      </c>
      <c r="F238" s="53">
        <v>2210</v>
      </c>
      <c r="G238" s="53">
        <v>2446</v>
      </c>
      <c r="H238" s="53">
        <v>2681</v>
      </c>
      <c r="I238" s="53">
        <v>2915</v>
      </c>
    </row>
    <row r="240" spans="1:9" hidden="1" x14ac:dyDescent="0.45">
      <c r="A240" s="37" t="s">
        <v>319</v>
      </c>
      <c r="B240" s="285" t="s">
        <v>613</v>
      </c>
      <c r="C240" s="284"/>
    </row>
    <row r="241" spans="1:9" hidden="1" x14ac:dyDescent="0.45">
      <c r="A241" s="307"/>
      <c r="B241" s="309"/>
      <c r="C241" s="71">
        <v>0</v>
      </c>
      <c r="D241" s="71" t="s">
        <v>198</v>
      </c>
      <c r="E241" s="71" t="s">
        <v>199</v>
      </c>
      <c r="F241" s="71" t="s">
        <v>200</v>
      </c>
      <c r="G241" s="71" t="s">
        <v>290</v>
      </c>
      <c r="H241" s="71" t="s">
        <v>291</v>
      </c>
      <c r="I241" s="71" t="s">
        <v>292</v>
      </c>
    </row>
    <row r="242" spans="1:9" hidden="1" x14ac:dyDescent="0.45">
      <c r="A242" s="581" t="s">
        <v>119</v>
      </c>
      <c r="B242" s="585"/>
      <c r="C242" s="306">
        <f>C249</f>
        <v>0</v>
      </c>
      <c r="D242" s="306">
        <f t="shared" ref="D242:I242" si="29">D249</f>
        <v>0</v>
      </c>
      <c r="E242" s="306">
        <f>E249</f>
        <v>0</v>
      </c>
      <c r="F242" s="306">
        <f t="shared" si="29"/>
        <v>0</v>
      </c>
      <c r="G242" s="306">
        <f t="shared" si="29"/>
        <v>0</v>
      </c>
      <c r="H242" s="306">
        <f t="shared" si="29"/>
        <v>0</v>
      </c>
      <c r="I242" s="306">
        <f t="shared" si="29"/>
        <v>0</v>
      </c>
    </row>
    <row r="243" spans="1:9" hidden="1" x14ac:dyDescent="0.45">
      <c r="A243" s="581" t="s">
        <v>125</v>
      </c>
      <c r="B243" s="585"/>
      <c r="C243" s="306">
        <f>C251</f>
        <v>0</v>
      </c>
      <c r="D243" s="306">
        <f t="shared" ref="D243:I243" si="30">D251</f>
        <v>0</v>
      </c>
      <c r="E243" s="306">
        <f t="shared" si="30"/>
        <v>0</v>
      </c>
      <c r="F243" s="306">
        <f t="shared" si="30"/>
        <v>0</v>
      </c>
      <c r="G243" s="306">
        <f t="shared" si="30"/>
        <v>0</v>
      </c>
      <c r="H243" s="306">
        <f t="shared" si="30"/>
        <v>0</v>
      </c>
      <c r="I243" s="306">
        <f t="shared" si="30"/>
        <v>0</v>
      </c>
    </row>
    <row r="244" spans="1:9" hidden="1" x14ac:dyDescent="0.45">
      <c r="A244" s="581" t="s">
        <v>126</v>
      </c>
      <c r="B244" s="585"/>
      <c r="C244" s="306">
        <f>C252</f>
        <v>0</v>
      </c>
      <c r="D244" s="306">
        <f t="shared" ref="D244:I244" si="31">D252</f>
        <v>0</v>
      </c>
      <c r="E244" s="306">
        <f t="shared" si="31"/>
        <v>0</v>
      </c>
      <c r="F244" s="306">
        <f t="shared" si="31"/>
        <v>0</v>
      </c>
      <c r="G244" s="306">
        <f t="shared" si="31"/>
        <v>0</v>
      </c>
      <c r="H244" s="306">
        <f t="shared" si="31"/>
        <v>0</v>
      </c>
      <c r="I244" s="306">
        <f t="shared" si="31"/>
        <v>0</v>
      </c>
    </row>
    <row r="245" spans="1:9" hidden="1" x14ac:dyDescent="0.45">
      <c r="A245" s="581" t="s">
        <v>322</v>
      </c>
      <c r="B245" s="585"/>
      <c r="C245" s="53" t="s">
        <v>616</v>
      </c>
      <c r="D245" s="53" t="s">
        <v>616</v>
      </c>
      <c r="E245" s="53" t="s">
        <v>616</v>
      </c>
      <c r="F245" s="53" t="s">
        <v>616</v>
      </c>
      <c r="G245" s="53" t="s">
        <v>616</v>
      </c>
      <c r="H245" s="53" t="s">
        <v>616</v>
      </c>
      <c r="I245" s="53" t="s">
        <v>616</v>
      </c>
    </row>
    <row r="246" spans="1:9" hidden="1" x14ac:dyDescent="0.45"/>
    <row r="247" spans="1:9" x14ac:dyDescent="0.45">
      <c r="A247" s="37" t="s">
        <v>319</v>
      </c>
      <c r="B247" s="30" t="s">
        <v>320</v>
      </c>
    </row>
    <row r="248" spans="1:9" x14ac:dyDescent="0.45">
      <c r="A248" s="307"/>
      <c r="B248" s="309"/>
      <c r="C248" s="99">
        <v>0</v>
      </c>
      <c r="D248" s="99" t="s">
        <v>198</v>
      </c>
      <c r="E248" s="99" t="s">
        <v>199</v>
      </c>
      <c r="F248" s="99" t="s">
        <v>200</v>
      </c>
      <c r="G248" s="99" t="s">
        <v>290</v>
      </c>
      <c r="H248" s="99" t="s">
        <v>291</v>
      </c>
      <c r="I248" s="99" t="s">
        <v>292</v>
      </c>
    </row>
    <row r="249" spans="1:9" x14ac:dyDescent="0.45">
      <c r="A249" s="581" t="s">
        <v>119</v>
      </c>
      <c r="B249" s="585"/>
      <c r="C249" s="539"/>
      <c r="D249" s="539"/>
      <c r="E249" s="539"/>
      <c r="F249" s="539"/>
      <c r="G249" s="539"/>
      <c r="H249" s="539"/>
      <c r="I249" s="285"/>
    </row>
    <row r="250" spans="1:9" x14ac:dyDescent="0.45">
      <c r="A250" s="581" t="s">
        <v>664</v>
      </c>
      <c r="B250" s="585"/>
      <c r="C250" s="539"/>
      <c r="D250" s="539"/>
      <c r="E250" s="539"/>
      <c r="F250" s="539"/>
      <c r="G250" s="539"/>
      <c r="H250" s="539"/>
      <c r="I250" s="285"/>
    </row>
    <row r="251" spans="1:9" x14ac:dyDescent="0.45">
      <c r="A251" s="581" t="s">
        <v>125</v>
      </c>
      <c r="B251" s="585"/>
      <c r="C251" s="539"/>
      <c r="D251" s="539"/>
      <c r="E251" s="539"/>
      <c r="F251" s="539"/>
      <c r="G251" s="539"/>
      <c r="H251" s="539"/>
      <c r="I251" s="285"/>
    </row>
    <row r="252" spans="1:9" x14ac:dyDescent="0.45">
      <c r="A252" s="581" t="s">
        <v>126</v>
      </c>
      <c r="B252" s="585"/>
      <c r="C252" s="539"/>
      <c r="D252" s="539"/>
      <c r="E252" s="539"/>
      <c r="F252" s="539"/>
      <c r="G252" s="539"/>
      <c r="H252" s="539"/>
      <c r="I252" s="285"/>
    </row>
    <row r="253" spans="1:9" x14ac:dyDescent="0.45">
      <c r="A253" s="581" t="s">
        <v>322</v>
      </c>
      <c r="B253" s="585"/>
      <c r="C253" s="539"/>
      <c r="D253" s="539"/>
      <c r="E253" s="539"/>
      <c r="F253" s="539"/>
      <c r="G253" s="539"/>
      <c r="H253" s="539"/>
      <c r="I253" s="285"/>
    </row>
    <row r="255" spans="1:9" x14ac:dyDescent="0.45">
      <c r="A255" s="37" t="s">
        <v>319</v>
      </c>
      <c r="B255" s="30" t="s">
        <v>320</v>
      </c>
    </row>
    <row r="256" spans="1:9" x14ac:dyDescent="0.45">
      <c r="A256" s="307"/>
      <c r="B256" s="309"/>
      <c r="C256" s="71">
        <v>0</v>
      </c>
      <c r="D256" s="71" t="s">
        <v>198</v>
      </c>
      <c r="E256" s="71" t="s">
        <v>199</v>
      </c>
      <c r="F256" s="71" t="s">
        <v>200</v>
      </c>
      <c r="G256" s="71" t="s">
        <v>290</v>
      </c>
      <c r="H256" s="71" t="s">
        <v>291</v>
      </c>
      <c r="I256" s="71" t="s">
        <v>292</v>
      </c>
    </row>
    <row r="257" spans="1:9" x14ac:dyDescent="0.45">
      <c r="A257" s="581" t="s">
        <v>119</v>
      </c>
      <c r="B257" s="585"/>
      <c r="C257" s="30"/>
      <c r="D257" s="30"/>
      <c r="E257" s="30"/>
      <c r="F257" s="30"/>
      <c r="G257" s="30"/>
      <c r="H257" s="30"/>
      <c r="I257" s="30"/>
    </row>
    <row r="258" spans="1:9" x14ac:dyDescent="0.45">
      <c r="A258" s="581" t="s">
        <v>125</v>
      </c>
      <c r="B258" s="585"/>
      <c r="C258" s="30"/>
      <c r="D258" s="30"/>
      <c r="E258" s="30"/>
      <c r="F258" s="30"/>
      <c r="G258" s="30"/>
      <c r="H258" s="30"/>
      <c r="I258" s="30"/>
    </row>
    <row r="259" spans="1:9" x14ac:dyDescent="0.45">
      <c r="A259" s="581" t="s">
        <v>126</v>
      </c>
      <c r="B259" s="585"/>
      <c r="C259" s="30"/>
      <c r="D259" s="30"/>
      <c r="E259" s="30"/>
      <c r="F259" s="30"/>
      <c r="G259" s="30"/>
      <c r="H259" s="30"/>
      <c r="I259" s="30"/>
    </row>
    <row r="260" spans="1:9" x14ac:dyDescent="0.45">
      <c r="A260" s="581" t="s">
        <v>322</v>
      </c>
      <c r="B260" s="585"/>
      <c r="C260" s="30"/>
      <c r="D260" s="30"/>
      <c r="E260" s="30"/>
      <c r="F260" s="30"/>
      <c r="G260" s="30"/>
      <c r="H260" s="30"/>
      <c r="I260" s="30"/>
    </row>
  </sheetData>
  <sheetProtection algorithmName="SHA-512" hashValue="J5TgctQ5hc+hDOgB6Us2oLPORqXBXY3XVSpSHVom5iu6E6ulnQAwpKd4keDmHnUpTlvX3tz9Rr5ZA85NesYFAQ==" saltValue="/Ni1gaNJPo8cn08dsVhUKw==" spinCount="100000" sheet="1" selectLockedCells="1"/>
  <mergeCells count="121">
    <mergeCell ref="A39:J39"/>
    <mergeCell ref="A237:B237"/>
    <mergeCell ref="A249:B249"/>
    <mergeCell ref="A252:B252"/>
    <mergeCell ref="A257:B257"/>
    <mergeCell ref="C220:D220"/>
    <mergeCell ref="C221:D221"/>
    <mergeCell ref="A242:B242"/>
    <mergeCell ref="A224:G224"/>
    <mergeCell ref="A138:A139"/>
    <mergeCell ref="A140:B140"/>
    <mergeCell ref="A141:A144"/>
    <mergeCell ref="A211:B211"/>
    <mergeCell ref="A206:B206"/>
    <mergeCell ref="A184:A187"/>
    <mergeCell ref="A188:B188"/>
    <mergeCell ref="C223:D223"/>
    <mergeCell ref="C222:D222"/>
    <mergeCell ref="A209:B209"/>
    <mergeCell ref="A210:B210"/>
    <mergeCell ref="A183:B183"/>
    <mergeCell ref="A154:A157"/>
    <mergeCell ref="A158:B158"/>
    <mergeCell ref="A159:A162"/>
    <mergeCell ref="A260:B260"/>
    <mergeCell ref="A253:B253"/>
    <mergeCell ref="A251:B251"/>
    <mergeCell ref="A243:B243"/>
    <mergeCell ref="A245:B245"/>
    <mergeCell ref="A259:B259"/>
    <mergeCell ref="A244:B244"/>
    <mergeCell ref="A258:B258"/>
    <mergeCell ref="A250:B250"/>
    <mergeCell ref="D28:I28"/>
    <mergeCell ref="A29:B29"/>
    <mergeCell ref="C216:D216"/>
    <mergeCell ref="C217:D217"/>
    <mergeCell ref="C218:D218"/>
    <mergeCell ref="A28:B28"/>
    <mergeCell ref="A75:B75"/>
    <mergeCell ref="A54:A55"/>
    <mergeCell ref="A56:B56"/>
    <mergeCell ref="A57:A60"/>
    <mergeCell ref="A61:B61"/>
    <mergeCell ref="A42:A43"/>
    <mergeCell ref="A44:B44"/>
    <mergeCell ref="A45:A46"/>
    <mergeCell ref="A47:B47"/>
    <mergeCell ref="A48:A49"/>
    <mergeCell ref="A50:B50"/>
    <mergeCell ref="A62:A65"/>
    <mergeCell ref="A66:B66"/>
    <mergeCell ref="A109:B109"/>
    <mergeCell ref="A110:A111"/>
    <mergeCell ref="A137:B137"/>
    <mergeCell ref="A145:B145"/>
    <mergeCell ref="A169:A172"/>
    <mergeCell ref="A101:A102"/>
    <mergeCell ref="A103:B103"/>
    <mergeCell ref="A104:A105"/>
    <mergeCell ref="A106:B106"/>
    <mergeCell ref="A112:B112"/>
    <mergeCell ref="A113:A116"/>
    <mergeCell ref="A117:B117"/>
    <mergeCell ref="A118:A121"/>
    <mergeCell ref="A146:A149"/>
    <mergeCell ref="A122:B122"/>
    <mergeCell ref="A125:J125"/>
    <mergeCell ref="A126:A127"/>
    <mergeCell ref="A128:B128"/>
    <mergeCell ref="A129:A130"/>
    <mergeCell ref="A131:B131"/>
    <mergeCell ref="A132:A133"/>
    <mergeCell ref="A134:B134"/>
    <mergeCell ref="A135:A136"/>
    <mergeCell ref="C219:D219"/>
    <mergeCell ref="A207:B207"/>
    <mergeCell ref="A208:B208"/>
    <mergeCell ref="A193:J193"/>
    <mergeCell ref="A194:B194"/>
    <mergeCell ref="A150:B150"/>
    <mergeCell ref="A153:J153"/>
    <mergeCell ref="A205:B205"/>
    <mergeCell ref="A163:B163"/>
    <mergeCell ref="A173:B173"/>
    <mergeCell ref="A174:A177"/>
    <mergeCell ref="A178:B178"/>
    <mergeCell ref="A179:A182"/>
    <mergeCell ref="A195:B195"/>
    <mergeCell ref="A196:B196"/>
    <mergeCell ref="A197:B197"/>
    <mergeCell ref="A198:B198"/>
    <mergeCell ref="A199:B199"/>
    <mergeCell ref="A200:B200"/>
    <mergeCell ref="A204:J204"/>
    <mergeCell ref="A164:A167"/>
    <mergeCell ref="A168:B168"/>
    <mergeCell ref="A4:J4"/>
    <mergeCell ref="A70:A71"/>
    <mergeCell ref="A72:B72"/>
    <mergeCell ref="A73:A74"/>
    <mergeCell ref="A41:J41"/>
    <mergeCell ref="A69:J69"/>
    <mergeCell ref="A51:A52"/>
    <mergeCell ref="A53:B53"/>
    <mergeCell ref="A107:A108"/>
    <mergeCell ref="A17:I17"/>
    <mergeCell ref="A6:I6"/>
    <mergeCell ref="A85:A88"/>
    <mergeCell ref="A89:B89"/>
    <mergeCell ref="A90:A93"/>
    <mergeCell ref="A94:B94"/>
    <mergeCell ref="A76:A77"/>
    <mergeCell ref="A78:B78"/>
    <mergeCell ref="A79:A80"/>
    <mergeCell ref="A81:B81"/>
    <mergeCell ref="A82:A83"/>
    <mergeCell ref="A84:B84"/>
    <mergeCell ref="A97:J97"/>
    <mergeCell ref="A98:A99"/>
    <mergeCell ref="A100:B100"/>
  </mergeCells>
  <phoneticPr fontId="0" type="noConversion"/>
  <dataValidations count="1">
    <dataValidation type="list" allowBlank="1" showInputMessage="1" showErrorMessage="1" sqref="B255 B247" xr:uid="{00000000-0002-0000-0C00-000000000000}">
      <formula1>OtherFunding</formula1>
    </dataValidation>
  </dataValidations>
  <pageMargins left="0.7" right="0.7" top="1" bottom="1" header="0.3" footer="0.3"/>
  <pageSetup scale="65" fitToHeight="0" orientation="portrait" r:id="rId1"/>
  <rowBreaks count="4" manualBreakCount="4">
    <brk id="38" max="9" man="1"/>
    <brk id="123" max="9" man="1"/>
    <brk id="203" max="9" man="1"/>
    <brk id="260" max="9"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50"/>
    <pageSetUpPr fitToPage="1"/>
  </sheetPr>
  <dimension ref="A1:AA96"/>
  <sheetViews>
    <sheetView topLeftCell="A20" zoomScale="85" zoomScaleNormal="85" zoomScaleSheetLayoutView="115" workbookViewId="0">
      <selection activeCell="C100" sqref="C100"/>
    </sheetView>
  </sheetViews>
  <sheetFormatPr defaultColWidth="9.1328125" defaultRowHeight="15.4" x14ac:dyDescent="0.45"/>
  <cols>
    <col min="1" max="1" width="31.59765625" style="346" customWidth="1"/>
    <col min="2" max="2" width="15.73046875" style="346" customWidth="1"/>
    <col min="3" max="3" width="42.86328125" style="346" customWidth="1"/>
    <col min="4" max="4" width="15.73046875" style="347" customWidth="1"/>
    <col min="5" max="6" width="15.73046875" style="346" customWidth="1"/>
    <col min="7" max="14" width="15.73046875" style="2" customWidth="1"/>
    <col min="15" max="15" width="9.1328125" style="2"/>
    <col min="16" max="26" width="9.1328125" style="346"/>
    <col min="27" max="27" width="12.59765625" style="346" bestFit="1" customWidth="1"/>
    <col min="28" max="16384" width="9.1328125" style="346"/>
  </cols>
  <sheetData>
    <row r="1" spans="1:9" ht="30" customHeight="1" x14ac:dyDescent="0.45">
      <c r="A1" s="73" t="str">
        <f>'Sources of Funds'!A1</f>
        <v>Insert Project Name</v>
      </c>
      <c r="B1" s="26"/>
      <c r="C1" s="26"/>
      <c r="D1" s="74"/>
      <c r="E1" s="26"/>
      <c r="F1" s="26"/>
      <c r="G1" s="26"/>
      <c r="H1" s="26"/>
      <c r="I1" s="26"/>
    </row>
    <row r="2" spans="1:9" ht="16.350000000000001" customHeight="1" x14ac:dyDescent="0.45">
      <c r="A2" s="307" t="s">
        <v>347</v>
      </c>
      <c r="B2" s="26"/>
      <c r="C2" s="26"/>
      <c r="D2" s="74"/>
      <c r="E2" s="26"/>
      <c r="F2" s="26"/>
      <c r="G2" s="26"/>
      <c r="H2" s="26"/>
      <c r="I2" s="26"/>
    </row>
    <row r="3" spans="1:9" ht="16.350000000000001" customHeight="1" x14ac:dyDescent="0.45">
      <c r="A3" s="26"/>
      <c r="B3" s="26"/>
      <c r="C3" s="26"/>
      <c r="D3" s="74"/>
      <c r="E3" s="26"/>
      <c r="F3" s="26"/>
      <c r="G3" s="26"/>
      <c r="H3" s="26"/>
      <c r="I3" s="26"/>
    </row>
    <row r="4" spans="1:9" ht="16.350000000000001" customHeight="1" x14ac:dyDescent="0.45">
      <c r="A4" s="75" t="s">
        <v>141</v>
      </c>
      <c r="B4" s="76"/>
      <c r="C4" s="76"/>
      <c r="D4" s="77"/>
      <c r="E4" s="26"/>
      <c r="F4" s="26"/>
      <c r="G4" s="26"/>
      <c r="H4" s="26"/>
      <c r="I4" s="26"/>
    </row>
    <row r="5" spans="1:9" ht="16.350000000000001" customHeight="1" x14ac:dyDescent="0.45">
      <c r="A5" s="66" t="s">
        <v>662</v>
      </c>
      <c r="B5" s="67"/>
      <c r="C5" s="67"/>
      <c r="D5" s="72">
        <f>'Unit Mix &amp; Rental Income'!E190</f>
        <v>0</v>
      </c>
      <c r="E5" s="26"/>
      <c r="F5" s="26"/>
      <c r="G5" s="26"/>
      <c r="H5" s="26"/>
      <c r="I5" s="26"/>
    </row>
    <row r="6" spans="1:9" ht="16.350000000000001" customHeight="1" x14ac:dyDescent="0.45">
      <c r="A6" s="26" t="s">
        <v>142</v>
      </c>
      <c r="B6" s="26"/>
      <c r="C6" s="26"/>
      <c r="D6" s="72">
        <f>'Unit Mix &amp; Rental Income'!I224</f>
        <v>0</v>
      </c>
      <c r="E6" s="26"/>
      <c r="F6" s="26"/>
      <c r="G6" s="26"/>
      <c r="H6" s="26"/>
      <c r="I6" s="26"/>
    </row>
    <row r="7" spans="1:9" ht="16.350000000000001" customHeight="1" x14ac:dyDescent="0.45">
      <c r="A7" s="26" t="s">
        <v>663</v>
      </c>
      <c r="B7" s="26"/>
      <c r="C7" s="26"/>
      <c r="D7" s="72">
        <f>'Unit Mix &amp; Rental Income'!J201</f>
        <v>0</v>
      </c>
      <c r="E7" s="26"/>
      <c r="F7" s="26"/>
      <c r="G7" s="26"/>
      <c r="H7" s="26"/>
      <c r="I7" s="26"/>
    </row>
    <row r="8" spans="1:9" ht="16.350000000000001" customHeight="1" x14ac:dyDescent="0.45">
      <c r="A8" s="26" t="s">
        <v>717</v>
      </c>
      <c r="B8" s="895" t="s">
        <v>890</v>
      </c>
      <c r="C8" s="896"/>
      <c r="D8" s="33">
        <v>0</v>
      </c>
      <c r="E8" s="26"/>
      <c r="F8" s="26"/>
      <c r="G8" s="26"/>
      <c r="H8" s="26"/>
      <c r="I8" s="26"/>
    </row>
    <row r="9" spans="1:9" ht="16.350000000000001" customHeight="1" x14ac:dyDescent="0.45">
      <c r="A9" s="38" t="s">
        <v>145</v>
      </c>
      <c r="B9" s="26"/>
      <c r="C9" s="26"/>
      <c r="D9" s="33">
        <v>0</v>
      </c>
      <c r="E9" s="26"/>
      <c r="F9" s="26"/>
      <c r="G9" s="26"/>
      <c r="H9" s="26"/>
      <c r="I9" s="26"/>
    </row>
    <row r="10" spans="1:9" ht="16.350000000000001" customHeight="1" x14ac:dyDescent="0.45">
      <c r="A10" s="78" t="s">
        <v>155</v>
      </c>
      <c r="B10" s="79"/>
      <c r="C10" s="79"/>
      <c r="D10" s="80">
        <f>SUM(D5:D9)</f>
        <v>0</v>
      </c>
      <c r="E10" s="26"/>
      <c r="F10" s="26"/>
      <c r="G10" s="26"/>
      <c r="H10" s="26"/>
      <c r="I10" s="26"/>
    </row>
    <row r="11" spans="1:9" ht="16.350000000000001" customHeight="1" x14ac:dyDescent="0.45">
      <c r="A11" s="26"/>
      <c r="B11" s="26"/>
      <c r="C11" s="26"/>
      <c r="D11" s="74"/>
      <c r="E11" s="26"/>
      <c r="F11" s="26"/>
      <c r="G11" s="26"/>
      <c r="H11" s="26"/>
      <c r="I11" s="26"/>
    </row>
    <row r="12" spans="1:9" ht="16.350000000000001" customHeight="1" x14ac:dyDescent="0.45">
      <c r="A12" s="75" t="s">
        <v>143</v>
      </c>
      <c r="B12" s="76"/>
      <c r="C12" s="76"/>
      <c r="D12" s="77"/>
      <c r="E12" s="26"/>
      <c r="F12" s="26"/>
      <c r="G12" s="26"/>
      <c r="H12" s="26"/>
      <c r="I12" s="26"/>
    </row>
    <row r="13" spans="1:9" ht="16.350000000000001" customHeight="1" x14ac:dyDescent="0.45">
      <c r="A13" s="66" t="s">
        <v>144</v>
      </c>
      <c r="B13" s="67"/>
      <c r="C13" s="81">
        <f>'Unit Mix &amp; Rental Income'!E232</f>
        <v>0.05</v>
      </c>
      <c r="D13" s="387">
        <f>(D5+D7)*C13</f>
        <v>0</v>
      </c>
      <c r="E13" s="26"/>
      <c r="F13" s="26"/>
      <c r="G13" s="26"/>
      <c r="H13" s="26"/>
      <c r="I13" s="26"/>
    </row>
    <row r="14" spans="1:9" ht="16.350000000000001" customHeight="1" x14ac:dyDescent="0.45">
      <c r="A14" s="38" t="s">
        <v>153</v>
      </c>
      <c r="B14" s="26"/>
      <c r="C14" s="82">
        <f>'Unit Mix &amp; Rental Income'!E232</f>
        <v>0.05</v>
      </c>
      <c r="D14" s="387">
        <f>D6*C14</f>
        <v>0</v>
      </c>
      <c r="E14" s="26"/>
      <c r="F14" s="26"/>
      <c r="G14" s="26"/>
      <c r="H14" s="26"/>
      <c r="I14" s="26"/>
    </row>
    <row r="15" spans="1:9" ht="16.350000000000001" customHeight="1" x14ac:dyDescent="0.45">
      <c r="A15" s="38" t="s">
        <v>154</v>
      </c>
      <c r="B15" s="26"/>
      <c r="C15" s="82">
        <f>'Unit Mix &amp; Rental Income'!E232</f>
        <v>0.05</v>
      </c>
      <c r="D15" s="387">
        <f>D9*C15</f>
        <v>0</v>
      </c>
      <c r="E15" s="26"/>
      <c r="F15" s="26"/>
      <c r="G15" s="26"/>
      <c r="H15" s="26"/>
      <c r="I15" s="26"/>
    </row>
    <row r="16" spans="1:9" ht="16.350000000000001" customHeight="1" x14ac:dyDescent="0.45">
      <c r="A16" s="78" t="s">
        <v>202</v>
      </c>
      <c r="B16" s="79"/>
      <c r="C16" s="79"/>
      <c r="D16" s="388">
        <f>SUM(D13:D15)</f>
        <v>0</v>
      </c>
      <c r="E16" s="26"/>
      <c r="F16" s="26"/>
      <c r="G16" s="26"/>
      <c r="H16" s="26"/>
      <c r="I16" s="26"/>
    </row>
    <row r="17" spans="1:9" ht="16.350000000000001" customHeight="1" x14ac:dyDescent="0.45">
      <c r="A17" s="62"/>
      <c r="B17" s="63"/>
      <c r="C17" s="63"/>
      <c r="D17" s="83"/>
      <c r="E17" s="26"/>
      <c r="F17" s="26"/>
      <c r="G17" s="26"/>
      <c r="H17" s="26"/>
      <c r="I17" s="26"/>
    </row>
    <row r="18" spans="1:9" ht="16.350000000000001" customHeight="1" x14ac:dyDescent="0.45">
      <c r="A18" s="84" t="s">
        <v>201</v>
      </c>
      <c r="B18" s="85"/>
      <c r="C18" s="86"/>
      <c r="D18" s="87">
        <f>D10-D16</f>
        <v>0</v>
      </c>
      <c r="E18" s="26"/>
      <c r="F18" s="26"/>
      <c r="G18" s="26"/>
      <c r="H18" s="26"/>
      <c r="I18" s="26"/>
    </row>
    <row r="19" spans="1:9" ht="16.350000000000001" customHeight="1" x14ac:dyDescent="0.45">
      <c r="A19" s="88"/>
      <c r="B19" s="88"/>
      <c r="C19" s="88"/>
      <c r="D19" s="89"/>
      <c r="E19" s="26"/>
      <c r="F19" s="26"/>
      <c r="G19" s="26"/>
      <c r="H19" s="26"/>
      <c r="I19" s="26"/>
    </row>
    <row r="20" spans="1:9" ht="16.350000000000001" customHeight="1" x14ac:dyDescent="0.45">
      <c r="A20" s="389" t="s">
        <v>345</v>
      </c>
      <c r="B20" s="390"/>
      <c r="C20" s="390"/>
      <c r="D20" s="391"/>
      <c r="E20" s="26"/>
      <c r="F20" s="26"/>
      <c r="G20" s="26"/>
      <c r="H20" s="26"/>
      <c r="I20" s="26"/>
    </row>
    <row r="21" spans="1:9" ht="16.350000000000001" customHeight="1" x14ac:dyDescent="0.45">
      <c r="A21" s="38"/>
      <c r="B21" s="26" t="s">
        <v>135</v>
      </c>
      <c r="C21" s="26" t="s">
        <v>346</v>
      </c>
      <c r="D21" s="91" t="s">
        <v>136</v>
      </c>
      <c r="E21" s="26"/>
      <c r="F21" s="26"/>
      <c r="G21" s="26"/>
      <c r="H21" s="26"/>
      <c r="I21" s="26"/>
    </row>
    <row r="22" spans="1:9" ht="16.350000000000001" customHeight="1" x14ac:dyDescent="0.45">
      <c r="A22" s="30" t="s">
        <v>137</v>
      </c>
      <c r="B22" s="30"/>
      <c r="C22" s="313"/>
      <c r="D22" s="92">
        <v>0</v>
      </c>
      <c r="E22" s="26"/>
      <c r="F22" s="26"/>
      <c r="G22" s="26"/>
      <c r="H22" s="26"/>
      <c r="I22" s="26"/>
    </row>
    <row r="23" spans="1:9" ht="16.350000000000001" customHeight="1" x14ac:dyDescent="0.45">
      <c r="A23" s="313" t="s">
        <v>138</v>
      </c>
      <c r="B23" s="30"/>
      <c r="C23" s="313"/>
      <c r="D23" s="92">
        <v>0</v>
      </c>
      <c r="E23" s="26"/>
      <c r="F23" s="26"/>
      <c r="G23" s="26"/>
      <c r="H23" s="26"/>
      <c r="I23" s="26"/>
    </row>
    <row r="24" spans="1:9" ht="16.350000000000001" customHeight="1" x14ac:dyDescent="0.45">
      <c r="A24" s="30" t="s">
        <v>139</v>
      </c>
      <c r="B24" s="30"/>
      <c r="C24" s="313"/>
      <c r="D24" s="92">
        <v>0</v>
      </c>
      <c r="E24" s="26"/>
      <c r="F24" s="26"/>
      <c r="G24" s="26"/>
      <c r="H24" s="26"/>
      <c r="I24" s="26"/>
    </row>
    <row r="25" spans="1:9" ht="16.350000000000001" customHeight="1" x14ac:dyDescent="0.45">
      <c r="A25" s="30" t="s">
        <v>722</v>
      </c>
      <c r="B25" s="30"/>
      <c r="C25" s="313"/>
      <c r="D25" s="92">
        <v>0</v>
      </c>
      <c r="E25" s="26"/>
      <c r="F25" s="26"/>
      <c r="G25" s="26"/>
      <c r="H25" s="26"/>
      <c r="I25" s="26"/>
    </row>
    <row r="26" spans="1:9" ht="16.350000000000001" customHeight="1" x14ac:dyDescent="0.45">
      <c r="A26" s="313" t="s">
        <v>888</v>
      </c>
      <c r="B26" s="30"/>
      <c r="C26" s="313"/>
      <c r="D26" s="92">
        <v>0</v>
      </c>
      <c r="E26" s="26"/>
      <c r="F26" s="26"/>
      <c r="G26" s="26"/>
      <c r="H26" s="26"/>
      <c r="I26" s="26"/>
    </row>
    <row r="27" spans="1:9" ht="16.350000000000001" customHeight="1" x14ac:dyDescent="0.45">
      <c r="A27" s="93" t="s">
        <v>344</v>
      </c>
      <c r="B27" s="25"/>
      <c r="C27" s="94"/>
      <c r="D27" s="95">
        <f>SUM(D22:D26)</f>
        <v>0</v>
      </c>
      <c r="E27" s="26"/>
      <c r="F27" s="26"/>
      <c r="G27" s="26"/>
      <c r="H27" s="26"/>
      <c r="I27" s="26"/>
    </row>
    <row r="28" spans="1:9" ht="16.350000000000001" customHeight="1" x14ac:dyDescent="0.45">
      <c r="A28" s="307" t="s">
        <v>140</v>
      </c>
      <c r="B28" s="308"/>
      <c r="C28" s="309"/>
      <c r="D28" s="96">
        <v>0</v>
      </c>
      <c r="E28" s="97" t="s">
        <v>417</v>
      </c>
      <c r="F28" s="26"/>
      <c r="G28" s="26"/>
      <c r="H28" s="26"/>
      <c r="I28" s="26"/>
    </row>
    <row r="29" spans="1:9" ht="16.350000000000001" customHeight="1" x14ac:dyDescent="0.45">
      <c r="A29" s="24" t="s">
        <v>343</v>
      </c>
      <c r="B29" s="25"/>
      <c r="C29" s="94"/>
      <c r="D29" s="98">
        <f>D27+D28</f>
        <v>0</v>
      </c>
      <c r="E29" s="26"/>
      <c r="F29" s="26"/>
      <c r="G29" s="26"/>
      <c r="H29" s="26"/>
      <c r="I29" s="26"/>
    </row>
    <row r="30" spans="1:9" ht="16.350000000000001" customHeight="1" x14ac:dyDescent="0.45">
      <c r="A30" s="26"/>
      <c r="B30" s="26"/>
      <c r="C30" s="26"/>
      <c r="D30" s="74"/>
      <c r="E30" s="26"/>
      <c r="F30" s="26"/>
      <c r="G30" s="26"/>
      <c r="H30" s="26"/>
      <c r="I30" s="26"/>
    </row>
    <row r="31" spans="1:9" ht="16.350000000000001" customHeight="1" x14ac:dyDescent="0.45">
      <c r="A31" s="90" t="s">
        <v>156</v>
      </c>
      <c r="B31" s="18"/>
      <c r="C31" s="18"/>
      <c r="D31" s="99"/>
      <c r="E31" s="71" t="s">
        <v>191</v>
      </c>
      <c r="F31" s="71" t="s">
        <v>14</v>
      </c>
      <c r="G31" s="26"/>
      <c r="H31" s="26"/>
      <c r="I31" s="26"/>
    </row>
    <row r="32" spans="1:9" ht="16.350000000000001" customHeight="1" x14ac:dyDescent="0.45">
      <c r="A32" s="100" t="s">
        <v>157</v>
      </c>
      <c r="B32" s="101"/>
      <c r="C32" s="101"/>
      <c r="D32" s="102">
        <v>0</v>
      </c>
      <c r="E32" s="372" t="e">
        <f>D32/'Unit Mix &amp; Rental Income'!$I$15</f>
        <v>#DIV/0!</v>
      </c>
      <c r="F32" s="104" t="e">
        <f>E32/12</f>
        <v>#DIV/0!</v>
      </c>
      <c r="G32" s="26"/>
      <c r="H32" s="26"/>
      <c r="I32" s="26"/>
    </row>
    <row r="33" spans="1:15" ht="16.350000000000001" customHeight="1" x14ac:dyDescent="0.45">
      <c r="A33" s="105" t="s">
        <v>158</v>
      </c>
      <c r="B33" s="106"/>
      <c r="C33" s="106"/>
      <c r="D33" s="102">
        <v>0</v>
      </c>
      <c r="E33" s="103" t="e">
        <f>D33/'Unit Mix &amp; Rental Income'!$I$15</f>
        <v>#DIV/0!</v>
      </c>
      <c r="F33" s="104" t="e">
        <f t="shared" ref="F33:F41" si="0">E33/12</f>
        <v>#DIV/0!</v>
      </c>
      <c r="G33" s="26"/>
      <c r="H33" s="26"/>
      <c r="I33" s="26"/>
    </row>
    <row r="34" spans="1:15" ht="16.350000000000001" customHeight="1" x14ac:dyDescent="0.45">
      <c r="A34" s="105" t="s">
        <v>159</v>
      </c>
      <c r="B34" s="106"/>
      <c r="C34" s="106"/>
      <c r="D34" s="102">
        <v>0</v>
      </c>
      <c r="E34" s="372" t="e">
        <f>D34/'Unit Mix &amp; Rental Income'!$I$15</f>
        <v>#DIV/0!</v>
      </c>
      <c r="F34" s="104" t="e">
        <f>E34/12</f>
        <v>#DIV/0!</v>
      </c>
      <c r="G34" s="26"/>
      <c r="H34" s="26"/>
      <c r="I34" s="26"/>
    </row>
    <row r="35" spans="1:15" ht="16.350000000000001" customHeight="1" x14ac:dyDescent="0.45">
      <c r="A35" s="105" t="s">
        <v>160</v>
      </c>
      <c r="B35" s="106"/>
      <c r="C35" s="106"/>
      <c r="D35" s="102">
        <v>0</v>
      </c>
      <c r="E35" s="372" t="e">
        <f>D35/'Unit Mix &amp; Rental Income'!$I$15</f>
        <v>#DIV/0!</v>
      </c>
      <c r="F35" s="104" t="e">
        <f t="shared" si="0"/>
        <v>#DIV/0!</v>
      </c>
      <c r="G35" s="26"/>
      <c r="H35" s="26"/>
      <c r="I35" s="26"/>
    </row>
    <row r="36" spans="1:15" ht="16.350000000000001" customHeight="1" x14ac:dyDescent="0.45">
      <c r="A36" s="105" t="s">
        <v>161</v>
      </c>
      <c r="B36" s="106"/>
      <c r="C36" s="106"/>
      <c r="D36" s="102">
        <v>0</v>
      </c>
      <c r="E36" s="372" t="e">
        <f>D36/'Unit Mix &amp; Rental Income'!$I$15</f>
        <v>#DIV/0!</v>
      </c>
      <c r="F36" s="104" t="e">
        <f>E36/12</f>
        <v>#DIV/0!</v>
      </c>
      <c r="G36" s="26"/>
      <c r="H36" s="26"/>
      <c r="I36" s="26"/>
    </row>
    <row r="37" spans="1:15" ht="16.350000000000001" customHeight="1" x14ac:dyDescent="0.45">
      <c r="A37" s="105" t="s">
        <v>162</v>
      </c>
      <c r="B37" s="106"/>
      <c r="C37" s="106"/>
      <c r="D37" s="102">
        <v>0</v>
      </c>
      <c r="E37" s="372" t="e">
        <f>D37/'Unit Mix &amp; Rental Income'!$I$15</f>
        <v>#DIV/0!</v>
      </c>
      <c r="F37" s="104" t="e">
        <f t="shared" si="0"/>
        <v>#DIV/0!</v>
      </c>
      <c r="G37" s="26"/>
      <c r="H37" s="26"/>
      <c r="I37" s="26"/>
    </row>
    <row r="38" spans="1:15" ht="16.350000000000001" customHeight="1" x14ac:dyDescent="0.45">
      <c r="A38" s="105" t="s">
        <v>163</v>
      </c>
      <c r="B38" s="106"/>
      <c r="C38" s="106"/>
      <c r="D38" s="102">
        <v>0</v>
      </c>
      <c r="E38" s="372" t="e">
        <f>D38/'Unit Mix &amp; Rental Income'!$I$15</f>
        <v>#DIV/0!</v>
      </c>
      <c r="F38" s="104" t="e">
        <f t="shared" si="0"/>
        <v>#DIV/0!</v>
      </c>
      <c r="G38" s="26"/>
      <c r="H38" s="26"/>
      <c r="I38" s="26"/>
    </row>
    <row r="39" spans="1:15" ht="16.350000000000001" customHeight="1" x14ac:dyDescent="0.45">
      <c r="A39" s="105" t="s">
        <v>164</v>
      </c>
      <c r="B39" s="106"/>
      <c r="C39" s="106"/>
      <c r="D39" s="102">
        <v>0</v>
      </c>
      <c r="E39" s="103" t="e">
        <f>D39/'Unit Mix &amp; Rental Income'!$I$15</f>
        <v>#DIV/0!</v>
      </c>
      <c r="F39" s="104" t="e">
        <f t="shared" si="0"/>
        <v>#DIV/0!</v>
      </c>
      <c r="G39" s="26"/>
      <c r="H39" s="26"/>
      <c r="I39" s="26"/>
    </row>
    <row r="40" spans="1:15" ht="16.350000000000001" customHeight="1" x14ac:dyDescent="0.45">
      <c r="A40" s="105" t="s">
        <v>165</v>
      </c>
      <c r="B40" s="106"/>
      <c r="C40" s="106"/>
      <c r="D40" s="102">
        <v>0</v>
      </c>
      <c r="E40" s="372" t="e">
        <f>D40/'Unit Mix &amp; Rental Income'!$I$15</f>
        <v>#DIV/0!</v>
      </c>
      <c r="F40" s="104" t="e">
        <f t="shared" si="0"/>
        <v>#DIV/0!</v>
      </c>
      <c r="G40" s="26"/>
      <c r="H40" s="26"/>
      <c r="I40" s="26"/>
    </row>
    <row r="41" spans="1:15" ht="16.350000000000001" customHeight="1" x14ac:dyDescent="0.45">
      <c r="A41" s="105" t="s">
        <v>889</v>
      </c>
      <c r="B41" s="106"/>
      <c r="C41" s="106"/>
      <c r="D41" s="102">
        <v>0</v>
      </c>
      <c r="E41" s="372" t="e">
        <f>D41/'Unit Mix &amp; Rental Income'!$I$15</f>
        <v>#DIV/0!</v>
      </c>
      <c r="F41" s="104" t="e">
        <f t="shared" si="0"/>
        <v>#DIV/0!</v>
      </c>
      <c r="G41" s="26"/>
      <c r="H41" s="26"/>
      <c r="I41" s="26"/>
    </row>
    <row r="42" spans="1:15" s="392" customFormat="1" ht="16.350000000000001" customHeight="1" x14ac:dyDescent="0.45">
      <c r="A42" s="107" t="s">
        <v>166</v>
      </c>
      <c r="B42" s="29"/>
      <c r="C42" s="29"/>
      <c r="D42" s="80">
        <f>SUM(D32:D41)</f>
        <v>0</v>
      </c>
      <c r="E42" s="108" t="e">
        <f>SUM(E32:E41)</f>
        <v>#DIV/0!</v>
      </c>
      <c r="F42" s="109" t="e">
        <f>SUM(F32:F41)</f>
        <v>#DIV/0!</v>
      </c>
      <c r="G42" s="88"/>
      <c r="H42" s="88"/>
      <c r="I42" s="88"/>
      <c r="J42" s="6"/>
      <c r="K42" s="6"/>
      <c r="L42" s="6"/>
      <c r="M42" s="6"/>
      <c r="N42" s="6"/>
      <c r="O42" s="6"/>
    </row>
    <row r="43" spans="1:15" s="6" customFormat="1" ht="16.350000000000001" customHeight="1" x14ac:dyDescent="0.45">
      <c r="A43" s="24"/>
      <c r="B43" s="25"/>
      <c r="C43" s="25"/>
      <c r="D43" s="110"/>
      <c r="E43" s="52"/>
      <c r="F43" s="88"/>
      <c r="G43" s="88"/>
      <c r="H43" s="88"/>
      <c r="I43" s="88"/>
    </row>
    <row r="44" spans="1:15" s="2" customFormat="1" ht="16.350000000000001" customHeight="1" x14ac:dyDescent="0.45">
      <c r="A44" s="90" t="s">
        <v>167</v>
      </c>
      <c r="B44" s="18"/>
      <c r="C44" s="18"/>
      <c r="D44" s="99"/>
      <c r="E44" s="71" t="s">
        <v>191</v>
      </c>
      <c r="F44" s="71" t="s">
        <v>14</v>
      </c>
      <c r="G44" s="26"/>
      <c r="H44" s="26"/>
      <c r="I44" s="26"/>
    </row>
    <row r="45" spans="1:15" ht="16.350000000000001" customHeight="1" x14ac:dyDescent="0.45">
      <c r="A45" s="105" t="s">
        <v>168</v>
      </c>
      <c r="B45" s="106"/>
      <c r="C45" s="106"/>
      <c r="D45" s="102">
        <v>0</v>
      </c>
      <c r="E45" s="37" t="e">
        <f>D45/'Unit Mix &amp; Rental Income'!$I$15</f>
        <v>#DIV/0!</v>
      </c>
      <c r="F45" s="111" t="e">
        <f>E45/12</f>
        <v>#DIV/0!</v>
      </c>
      <c r="G45" s="26"/>
      <c r="H45" s="26"/>
      <c r="I45" s="26"/>
    </row>
    <row r="46" spans="1:15" ht="16.350000000000001" customHeight="1" x14ac:dyDescent="0.45">
      <c r="A46" s="105" t="s">
        <v>169</v>
      </c>
      <c r="B46" s="106"/>
      <c r="C46" s="106"/>
      <c r="D46" s="102">
        <v>0</v>
      </c>
      <c r="E46" s="37" t="e">
        <f>D46/'Unit Mix &amp; Rental Income'!$I$15</f>
        <v>#DIV/0!</v>
      </c>
      <c r="F46" s="111" t="e">
        <f>E46/12</f>
        <v>#DIV/0!</v>
      </c>
      <c r="G46" s="26"/>
      <c r="H46" s="26"/>
      <c r="I46" s="26"/>
    </row>
    <row r="47" spans="1:15" ht="16.350000000000001" customHeight="1" x14ac:dyDescent="0.45">
      <c r="A47" s="105" t="s">
        <v>170</v>
      </c>
      <c r="B47" s="106"/>
      <c r="C47" s="106"/>
      <c r="D47" s="102">
        <v>0</v>
      </c>
      <c r="E47" s="37" t="e">
        <f>D47/'Unit Mix &amp; Rental Income'!$I$15</f>
        <v>#DIV/0!</v>
      </c>
      <c r="F47" s="111" t="e">
        <f>E47/12</f>
        <v>#DIV/0!</v>
      </c>
      <c r="G47" s="26"/>
      <c r="H47" s="26"/>
      <c r="I47" s="26"/>
    </row>
    <row r="48" spans="1:15" ht="16.350000000000001" customHeight="1" x14ac:dyDescent="0.45">
      <c r="A48" s="105" t="s">
        <v>171</v>
      </c>
      <c r="B48" s="106"/>
      <c r="C48" s="106"/>
      <c r="D48" s="102">
        <v>0</v>
      </c>
      <c r="E48" s="37" t="e">
        <f>D48/'Unit Mix &amp; Rental Income'!$I$15</f>
        <v>#DIV/0!</v>
      </c>
      <c r="F48" s="111" t="e">
        <f>E48/12</f>
        <v>#DIV/0!</v>
      </c>
      <c r="G48" s="26"/>
      <c r="H48" s="26"/>
      <c r="I48" s="26"/>
    </row>
    <row r="49" spans="1:15" ht="16.350000000000001" customHeight="1" x14ac:dyDescent="0.45">
      <c r="A49" s="105" t="s">
        <v>172</v>
      </c>
      <c r="B49" s="106"/>
      <c r="C49" s="106"/>
      <c r="D49" s="102">
        <v>0</v>
      </c>
      <c r="E49" s="37" t="e">
        <f>D49/'Unit Mix &amp; Rental Income'!$I$15</f>
        <v>#DIV/0!</v>
      </c>
      <c r="F49" s="111" t="e">
        <f>E49/12</f>
        <v>#DIV/0!</v>
      </c>
      <c r="G49" s="26"/>
      <c r="H49" s="26"/>
      <c r="I49" s="26"/>
    </row>
    <row r="50" spans="1:15" s="392" customFormat="1" ht="16.350000000000001" customHeight="1" x14ac:dyDescent="0.45">
      <c r="A50" s="78" t="s">
        <v>173</v>
      </c>
      <c r="B50" s="79"/>
      <c r="C50" s="79"/>
      <c r="D50" s="80">
        <f>SUM(D45:D49)</f>
        <v>0</v>
      </c>
      <c r="E50" s="108" t="e">
        <f>SUM(E45:E49)</f>
        <v>#DIV/0!</v>
      </c>
      <c r="F50" s="109" t="e">
        <f>SUM(F45:F49)</f>
        <v>#DIV/0!</v>
      </c>
      <c r="G50" s="88"/>
      <c r="H50" s="88"/>
      <c r="I50" s="88"/>
      <c r="J50" s="6"/>
      <c r="K50" s="6"/>
      <c r="L50" s="6"/>
      <c r="M50" s="6"/>
      <c r="N50" s="6"/>
      <c r="O50" s="6"/>
    </row>
    <row r="51" spans="1:15" s="392" customFormat="1" ht="16.350000000000001" customHeight="1" x14ac:dyDescent="0.45">
      <c r="A51" s="107"/>
      <c r="B51" s="29"/>
      <c r="C51" s="29"/>
      <c r="D51" s="112"/>
      <c r="E51" s="52"/>
      <c r="F51" s="88"/>
      <c r="G51" s="88"/>
      <c r="H51" s="88"/>
      <c r="I51" s="88"/>
      <c r="J51" s="6"/>
      <c r="K51" s="6"/>
      <c r="L51" s="6"/>
      <c r="M51" s="6"/>
      <c r="N51" s="6"/>
      <c r="O51" s="6"/>
    </row>
    <row r="52" spans="1:15" ht="16.350000000000001" customHeight="1" x14ac:dyDescent="0.45">
      <c r="A52" s="90" t="s">
        <v>174</v>
      </c>
      <c r="B52" s="18"/>
      <c r="C52" s="18"/>
      <c r="D52" s="99"/>
      <c r="E52" s="71" t="s">
        <v>191</v>
      </c>
      <c r="F52" s="71" t="s">
        <v>14</v>
      </c>
      <c r="G52" s="26"/>
      <c r="H52" s="26"/>
      <c r="I52" s="26"/>
    </row>
    <row r="53" spans="1:15" ht="16.350000000000001" customHeight="1" x14ac:dyDescent="0.45">
      <c r="A53" s="105" t="s">
        <v>175</v>
      </c>
      <c r="B53" s="106"/>
      <c r="C53" s="106"/>
      <c r="D53" s="102">
        <v>0</v>
      </c>
      <c r="E53" s="37" t="e">
        <f>D53/'Unit Mix &amp; Rental Income'!$I$15</f>
        <v>#DIV/0!</v>
      </c>
      <c r="F53" s="111" t="e">
        <f t="shared" ref="F53:F58" si="1">E53/12</f>
        <v>#DIV/0!</v>
      </c>
      <c r="G53" s="26"/>
      <c r="H53" s="26"/>
      <c r="I53" s="26"/>
    </row>
    <row r="54" spans="1:15" ht="16.350000000000001" customHeight="1" x14ac:dyDescent="0.45">
      <c r="A54" s="105" t="s">
        <v>176</v>
      </c>
      <c r="B54" s="106"/>
      <c r="C54" s="106"/>
      <c r="D54" s="102">
        <v>0</v>
      </c>
      <c r="E54" s="37" t="e">
        <f>D54/'Unit Mix &amp; Rental Income'!$I$15</f>
        <v>#DIV/0!</v>
      </c>
      <c r="F54" s="111" t="e">
        <f t="shared" si="1"/>
        <v>#DIV/0!</v>
      </c>
      <c r="G54" s="26"/>
      <c r="H54" s="26"/>
      <c r="I54" s="26"/>
    </row>
    <row r="55" spans="1:15" ht="16.350000000000001" customHeight="1" x14ac:dyDescent="0.45">
      <c r="A55" s="105" t="s">
        <v>177</v>
      </c>
      <c r="B55" s="106"/>
      <c r="C55" s="106"/>
      <c r="D55" s="102">
        <v>0</v>
      </c>
      <c r="E55" s="37" t="e">
        <f>D55/'Unit Mix &amp; Rental Income'!$I$15</f>
        <v>#DIV/0!</v>
      </c>
      <c r="F55" s="111" t="e">
        <f t="shared" si="1"/>
        <v>#DIV/0!</v>
      </c>
      <c r="G55" s="26"/>
      <c r="H55" s="26"/>
      <c r="I55" s="26"/>
    </row>
    <row r="56" spans="1:15" ht="16.350000000000001" customHeight="1" x14ac:dyDescent="0.45">
      <c r="A56" s="105" t="s">
        <v>178</v>
      </c>
      <c r="B56" s="106"/>
      <c r="C56" s="106"/>
      <c r="D56" s="102">
        <v>0</v>
      </c>
      <c r="E56" s="37" t="e">
        <f>D56/'Unit Mix &amp; Rental Income'!$I$15</f>
        <v>#DIV/0!</v>
      </c>
      <c r="F56" s="111" t="e">
        <f t="shared" si="1"/>
        <v>#DIV/0!</v>
      </c>
      <c r="G56" s="26"/>
      <c r="H56" s="26"/>
      <c r="I56" s="26"/>
    </row>
    <row r="57" spans="1:15" ht="16.350000000000001" customHeight="1" x14ac:dyDescent="0.45">
      <c r="A57" s="105" t="s">
        <v>448</v>
      </c>
      <c r="B57" s="106"/>
      <c r="C57" s="106"/>
      <c r="D57" s="102">
        <v>0</v>
      </c>
      <c r="E57" s="37" t="e">
        <f>D57/'Unit Mix &amp; Rental Income'!$I$15</f>
        <v>#DIV/0!</v>
      </c>
      <c r="F57" s="111" t="e">
        <f t="shared" si="1"/>
        <v>#DIV/0!</v>
      </c>
      <c r="G57" s="26"/>
      <c r="H57" s="26"/>
      <c r="I57" s="26"/>
    </row>
    <row r="58" spans="1:15" ht="16.350000000000001" customHeight="1" x14ac:dyDescent="0.45">
      <c r="A58" s="105" t="s">
        <v>179</v>
      </c>
      <c r="B58" s="106"/>
      <c r="C58" s="106"/>
      <c r="D58" s="102">
        <v>0</v>
      </c>
      <c r="E58" s="37" t="e">
        <f>D58/'Unit Mix &amp; Rental Income'!$I$15</f>
        <v>#DIV/0!</v>
      </c>
      <c r="F58" s="109" t="e">
        <f t="shared" si="1"/>
        <v>#DIV/0!</v>
      </c>
      <c r="G58" s="26"/>
      <c r="H58" s="26"/>
      <c r="I58" s="26"/>
    </row>
    <row r="59" spans="1:15" s="392" customFormat="1" ht="16.350000000000001" customHeight="1" x14ac:dyDescent="0.45">
      <c r="A59" s="78" t="s">
        <v>180</v>
      </c>
      <c r="B59" s="79"/>
      <c r="C59" s="79"/>
      <c r="D59" s="80">
        <f>SUM(D53:D58)</f>
        <v>0</v>
      </c>
      <c r="E59" s="108" t="e">
        <f>SUM(E53:E58)</f>
        <v>#DIV/0!</v>
      </c>
      <c r="F59" s="109" t="e">
        <f>SUM(F53:F58)</f>
        <v>#DIV/0!</v>
      </c>
      <c r="G59" s="88"/>
      <c r="H59" s="88"/>
      <c r="I59" s="88"/>
      <c r="J59" s="6"/>
      <c r="K59" s="6"/>
      <c r="L59" s="6"/>
      <c r="M59" s="6"/>
      <c r="N59" s="6"/>
      <c r="O59" s="6"/>
    </row>
    <row r="60" spans="1:15" s="392" customFormat="1" ht="16.350000000000001" customHeight="1" x14ac:dyDescent="0.45">
      <c r="A60" s="107"/>
      <c r="B60" s="29"/>
      <c r="C60" s="29"/>
      <c r="D60" s="112"/>
      <c r="E60" s="52"/>
      <c r="F60" s="88"/>
      <c r="G60" s="88"/>
      <c r="H60" s="88"/>
      <c r="I60" s="88"/>
      <c r="J60" s="6"/>
      <c r="K60" s="6"/>
      <c r="L60" s="6"/>
      <c r="M60" s="6"/>
      <c r="N60" s="6"/>
      <c r="O60" s="6"/>
    </row>
    <row r="61" spans="1:15" ht="16.350000000000001" customHeight="1" x14ac:dyDescent="0.45">
      <c r="A61" s="90" t="s">
        <v>181</v>
      </c>
      <c r="B61" s="18"/>
      <c r="C61" s="18"/>
      <c r="D61" s="99"/>
      <c r="E61" s="71" t="s">
        <v>191</v>
      </c>
      <c r="F61" s="71" t="s">
        <v>14</v>
      </c>
      <c r="G61" s="26"/>
      <c r="H61" s="26"/>
      <c r="I61" s="26"/>
    </row>
    <row r="62" spans="1:15" ht="16.350000000000001" customHeight="1" x14ac:dyDescent="0.45">
      <c r="A62" s="105" t="s">
        <v>182</v>
      </c>
      <c r="B62" s="106"/>
      <c r="C62" s="106"/>
      <c r="D62" s="102">
        <v>0</v>
      </c>
      <c r="E62" s="37" t="e">
        <f>D62/'Unit Mix &amp; Rental Income'!$I$15</f>
        <v>#DIV/0!</v>
      </c>
      <c r="F62" s="111" t="e">
        <f>E62/12</f>
        <v>#DIV/0!</v>
      </c>
      <c r="G62" s="26"/>
      <c r="H62" s="26"/>
      <c r="I62" s="26"/>
    </row>
    <row r="63" spans="1:15" ht="16.350000000000001" customHeight="1" x14ac:dyDescent="0.45">
      <c r="A63" s="105" t="s">
        <v>183</v>
      </c>
      <c r="B63" s="106"/>
      <c r="C63" s="106"/>
      <c r="D63" s="102">
        <v>0</v>
      </c>
      <c r="E63" s="37" t="e">
        <f>D63/'Unit Mix &amp; Rental Income'!$I$15</f>
        <v>#DIV/0!</v>
      </c>
      <c r="F63" s="111" t="e">
        <f>E63/12</f>
        <v>#DIV/0!</v>
      </c>
      <c r="G63" s="26"/>
      <c r="H63" s="26"/>
      <c r="I63" s="26"/>
    </row>
    <row r="64" spans="1:15" ht="16.350000000000001" customHeight="1" x14ac:dyDescent="0.45">
      <c r="A64" s="105" t="s">
        <v>184</v>
      </c>
      <c r="B64" s="106"/>
      <c r="C64" s="106"/>
      <c r="D64" s="102">
        <v>0</v>
      </c>
      <c r="E64" s="37" t="e">
        <f>D64/'Unit Mix &amp; Rental Income'!$I$15</f>
        <v>#DIV/0!</v>
      </c>
      <c r="F64" s="111" t="e">
        <f>E64/12</f>
        <v>#DIV/0!</v>
      </c>
      <c r="G64" s="26"/>
      <c r="H64" s="26"/>
      <c r="I64" s="26"/>
    </row>
    <row r="65" spans="1:27" ht="16.350000000000001" customHeight="1" x14ac:dyDescent="0.45">
      <c r="A65" s="105" t="s">
        <v>185</v>
      </c>
      <c r="B65" s="106"/>
      <c r="C65" s="106"/>
      <c r="D65" s="102">
        <v>0</v>
      </c>
      <c r="E65" s="37" t="e">
        <f>D65/'Unit Mix &amp; Rental Income'!$I$15</f>
        <v>#DIV/0!</v>
      </c>
      <c r="F65" s="111" t="e">
        <f>E65/12</f>
        <v>#DIV/0!</v>
      </c>
      <c r="G65" s="26"/>
      <c r="H65" s="26"/>
      <c r="I65" s="26"/>
    </row>
    <row r="66" spans="1:27" ht="16.350000000000001" customHeight="1" x14ac:dyDescent="0.45">
      <c r="A66" s="105" t="s">
        <v>186</v>
      </c>
      <c r="B66" s="106"/>
      <c r="C66" s="106"/>
      <c r="D66" s="102">
        <v>0</v>
      </c>
      <c r="E66" s="37" t="e">
        <f>D66/'Unit Mix &amp; Rental Income'!$I$15</f>
        <v>#DIV/0!</v>
      </c>
      <c r="F66" s="111" t="e">
        <f>E66/12</f>
        <v>#DIV/0!</v>
      </c>
      <c r="G66" s="26"/>
      <c r="H66" s="26"/>
      <c r="I66" s="26"/>
    </row>
    <row r="67" spans="1:27" s="392" customFormat="1" ht="16.350000000000001" customHeight="1" x14ac:dyDescent="0.45">
      <c r="A67" s="78" t="s">
        <v>187</v>
      </c>
      <c r="B67" s="79"/>
      <c r="C67" s="79"/>
      <c r="D67" s="80">
        <f>SUM(D62:D66)</f>
        <v>0</v>
      </c>
      <c r="E67" s="108" t="e">
        <f>SUM(E62:E66)</f>
        <v>#DIV/0!</v>
      </c>
      <c r="F67" s="111" t="e">
        <f>SUM(F62:F66)</f>
        <v>#DIV/0!</v>
      </c>
      <c r="G67" s="88"/>
      <c r="H67" s="88"/>
      <c r="I67" s="88"/>
      <c r="J67" s="6"/>
      <c r="K67" s="6"/>
      <c r="L67" s="6"/>
      <c r="M67" s="6"/>
      <c r="N67" s="6"/>
      <c r="O67" s="6"/>
    </row>
    <row r="68" spans="1:27" s="392" customFormat="1" ht="16.350000000000001" customHeight="1" x14ac:dyDescent="0.45">
      <c r="A68" s="107"/>
      <c r="B68" s="29"/>
      <c r="C68" s="29"/>
      <c r="D68" s="113"/>
      <c r="E68" s="52"/>
      <c r="F68" s="88"/>
      <c r="G68" s="88"/>
      <c r="H68" s="88"/>
      <c r="I68" s="88"/>
      <c r="J68" s="6"/>
      <c r="K68" s="6"/>
      <c r="L68" s="6"/>
      <c r="M68" s="6"/>
      <c r="N68" s="6"/>
      <c r="O68" s="6"/>
    </row>
    <row r="69" spans="1:27" s="392" customFormat="1" ht="16.350000000000001" customHeight="1" x14ac:dyDescent="0.45">
      <c r="A69" s="27" t="s">
        <v>203</v>
      </c>
      <c r="B69" s="28"/>
      <c r="C69" s="28"/>
      <c r="D69" s="114">
        <f>D29+D42+D50+D59+D67</f>
        <v>0</v>
      </c>
      <c r="E69" s="114" t="e">
        <f>E29+E42+E50+E59+E67</f>
        <v>#DIV/0!</v>
      </c>
      <c r="F69" s="114" t="e">
        <f>F29+F42+F50+F59+F67</f>
        <v>#DIV/0!</v>
      </c>
      <c r="G69" s="88"/>
      <c r="H69" s="88"/>
      <c r="I69" s="88"/>
      <c r="J69" s="6"/>
      <c r="K69" s="6"/>
      <c r="L69" s="6"/>
      <c r="M69" s="6"/>
      <c r="N69" s="6"/>
      <c r="O69" s="6"/>
    </row>
    <row r="70" spans="1:27" ht="16.350000000000001" customHeight="1" x14ac:dyDescent="0.45">
      <c r="A70" s="66"/>
      <c r="B70" s="67"/>
      <c r="C70" s="67"/>
      <c r="D70" s="115"/>
      <c r="E70" s="37"/>
      <c r="F70" s="26"/>
      <c r="G70" s="116"/>
      <c r="H70" s="26"/>
      <c r="I70" s="26"/>
    </row>
    <row r="71" spans="1:27" ht="16.350000000000001" customHeight="1" x14ac:dyDescent="0.45">
      <c r="A71" s="90" t="s">
        <v>188</v>
      </c>
      <c r="B71" s="18"/>
      <c r="C71" s="18"/>
      <c r="D71" s="99"/>
      <c r="E71" s="71" t="s">
        <v>191</v>
      </c>
      <c r="F71" s="71" t="s">
        <v>14</v>
      </c>
      <c r="G71" s="26"/>
      <c r="H71" s="284"/>
      <c r="I71" s="26"/>
    </row>
    <row r="72" spans="1:27" ht="16.350000000000001" customHeight="1" x14ac:dyDescent="0.45">
      <c r="A72" s="105" t="s">
        <v>189</v>
      </c>
      <c r="B72" s="106"/>
      <c r="C72" s="117"/>
      <c r="D72" s="102">
        <v>0</v>
      </c>
      <c r="E72" s="285" t="e">
        <f>D72/'Unit Mix &amp; Rental Income'!$I$15</f>
        <v>#DIV/0!</v>
      </c>
      <c r="F72" s="111" t="e">
        <f>E72/12</f>
        <v>#DIV/0!</v>
      </c>
      <c r="G72" s="26"/>
      <c r="H72" s="26"/>
      <c r="I72" s="26"/>
      <c r="AA72" s="393"/>
    </row>
    <row r="73" spans="1:27" ht="16.350000000000001" customHeight="1" x14ac:dyDescent="0.45">
      <c r="A73" s="105" t="s">
        <v>190</v>
      </c>
      <c r="B73" s="106"/>
      <c r="C73" s="106"/>
      <c r="D73" s="102">
        <v>0</v>
      </c>
      <c r="E73" s="285" t="e">
        <f>D73/'Unit Mix &amp; Rental Income'!$I$15</f>
        <v>#DIV/0!</v>
      </c>
      <c r="F73" s="111" t="e">
        <f>E73/12</f>
        <v>#DIV/0!</v>
      </c>
      <c r="G73" s="26"/>
      <c r="H73" s="26"/>
      <c r="I73" s="26"/>
      <c r="AA73" s="393"/>
    </row>
    <row r="74" spans="1:27" ht="16.350000000000001" customHeight="1" x14ac:dyDescent="0.45">
      <c r="A74" s="105" t="s">
        <v>190</v>
      </c>
      <c r="B74" s="106"/>
      <c r="C74" s="106"/>
      <c r="D74" s="102">
        <v>0</v>
      </c>
      <c r="E74" s="285" t="e">
        <f>D74/'Unit Mix &amp; Rental Income'!$I$15</f>
        <v>#DIV/0!</v>
      </c>
      <c r="F74" s="111" t="e">
        <f>E74/12</f>
        <v>#DIV/0!</v>
      </c>
      <c r="G74" s="26"/>
      <c r="H74" s="26"/>
      <c r="I74" s="26"/>
    </row>
    <row r="75" spans="1:27" s="392" customFormat="1" ht="16.350000000000001" customHeight="1" x14ac:dyDescent="0.45">
      <c r="A75" s="78" t="s">
        <v>192</v>
      </c>
      <c r="B75" s="79"/>
      <c r="C75" s="79"/>
      <c r="D75" s="80">
        <f>SUM(D72:D74)</f>
        <v>0</v>
      </c>
      <c r="E75" s="108" t="e">
        <f>SUM(E72:E74)</f>
        <v>#DIV/0!</v>
      </c>
      <c r="F75" s="111" t="e">
        <f>SUM(F72:F74)</f>
        <v>#DIV/0!</v>
      </c>
      <c r="G75" s="88"/>
      <c r="H75" s="88"/>
      <c r="I75" s="88"/>
      <c r="J75" s="6"/>
      <c r="K75" s="6"/>
      <c r="L75" s="6"/>
      <c r="M75" s="6"/>
      <c r="N75" s="6"/>
      <c r="O75" s="6"/>
    </row>
    <row r="76" spans="1:27" ht="16.350000000000001" customHeight="1" x14ac:dyDescent="0.45">
      <c r="A76" s="38"/>
      <c r="B76" s="26"/>
      <c r="C76" s="26"/>
      <c r="D76" s="91"/>
      <c r="E76" s="37"/>
      <c r="F76" s="26"/>
      <c r="G76" s="26"/>
      <c r="H76" s="26"/>
      <c r="I76" s="26"/>
    </row>
    <row r="77" spans="1:27" ht="16.350000000000001" customHeight="1" x14ac:dyDescent="0.45">
      <c r="A77" s="24" t="s">
        <v>193</v>
      </c>
      <c r="B77" s="25"/>
      <c r="C77" s="25"/>
      <c r="D77" s="118">
        <f>D18-D69-D75</f>
        <v>0</v>
      </c>
      <c r="E77" s="37"/>
      <c r="F77" s="26"/>
      <c r="G77" s="26"/>
      <c r="H77" s="26"/>
      <c r="I77" s="26"/>
    </row>
    <row r="78" spans="1:27" ht="16.350000000000001" customHeight="1" x14ac:dyDescent="0.45">
      <c r="A78" s="38"/>
      <c r="B78" s="26"/>
      <c r="C78" s="26"/>
      <c r="D78" s="91"/>
      <c r="E78" s="37"/>
      <c r="F78" s="26"/>
      <c r="G78" s="26"/>
      <c r="H78" s="26"/>
      <c r="I78" s="26"/>
    </row>
    <row r="79" spans="1:27" ht="16.350000000000001" customHeight="1" x14ac:dyDescent="0.45">
      <c r="A79" s="90" t="s">
        <v>194</v>
      </c>
      <c r="B79" s="18"/>
      <c r="C79" s="18"/>
      <c r="D79" s="99"/>
      <c r="E79" s="71" t="s">
        <v>191</v>
      </c>
      <c r="F79" s="71" t="s">
        <v>14</v>
      </c>
      <c r="G79" s="26"/>
      <c r="H79" s="26"/>
      <c r="I79" s="26"/>
    </row>
    <row r="80" spans="1:27" ht="16.350000000000001" customHeight="1" x14ac:dyDescent="0.45">
      <c r="A80" s="105" t="s">
        <v>195</v>
      </c>
      <c r="B80" s="106"/>
      <c r="C80" s="106"/>
      <c r="D80" s="102">
        <v>0</v>
      </c>
      <c r="E80" s="37" t="e">
        <f>D80/'Unit Mix &amp; Rental Income'!$I$15</f>
        <v>#DIV/0!</v>
      </c>
      <c r="F80" s="111" t="e">
        <f>E80/12</f>
        <v>#DIV/0!</v>
      </c>
      <c r="G80" s="26"/>
      <c r="H80" s="26"/>
      <c r="I80" s="26"/>
    </row>
    <row r="81" spans="1:15" ht="16.350000000000001" customHeight="1" x14ac:dyDescent="0.45">
      <c r="A81" s="105" t="s">
        <v>449</v>
      </c>
      <c r="B81" s="106"/>
      <c r="C81" s="106"/>
      <c r="D81" s="102">
        <v>0</v>
      </c>
      <c r="E81" s="37" t="e">
        <f>D81/'Unit Mix &amp; Rental Income'!$I$15</f>
        <v>#DIV/0!</v>
      </c>
      <c r="F81" s="111" t="e">
        <f>E81/12</f>
        <v>#DIV/0!</v>
      </c>
      <c r="G81" s="26"/>
      <c r="H81" s="26"/>
      <c r="I81" s="26"/>
    </row>
    <row r="82" spans="1:15" ht="16.350000000000001" customHeight="1" x14ac:dyDescent="0.45">
      <c r="A82" s="120" t="s">
        <v>18</v>
      </c>
      <c r="B82" s="121"/>
      <c r="C82" s="121"/>
      <c r="D82" s="102">
        <v>0</v>
      </c>
      <c r="E82" s="37" t="e">
        <f>D82/'Unit Mix &amp; Rental Income'!$I$15</f>
        <v>#DIV/0!</v>
      </c>
      <c r="F82" s="111" t="e">
        <f>E82/12</f>
        <v>#DIV/0!</v>
      </c>
      <c r="G82" s="26"/>
      <c r="H82" s="26"/>
      <c r="I82" s="26"/>
    </row>
    <row r="83" spans="1:15" ht="16.350000000000001" customHeight="1" x14ac:dyDescent="0.45">
      <c r="A83" s="120" t="s">
        <v>5</v>
      </c>
      <c r="B83" s="121"/>
      <c r="C83" s="121"/>
      <c r="D83" s="102">
        <v>0</v>
      </c>
      <c r="E83" s="37" t="e">
        <f>D83/'Unit Mix &amp; Rental Income'!$I$15</f>
        <v>#DIV/0!</v>
      </c>
      <c r="F83" s="111" t="e">
        <f>E83/12</f>
        <v>#DIV/0!</v>
      </c>
      <c r="G83" s="26"/>
      <c r="H83" s="26"/>
      <c r="I83" s="26"/>
    </row>
    <row r="84" spans="1:15" ht="16.350000000000001" customHeight="1" x14ac:dyDescent="0.45">
      <c r="A84" s="122" t="s">
        <v>196</v>
      </c>
      <c r="B84" s="123"/>
      <c r="C84" s="123"/>
      <c r="D84" s="80">
        <f>SUM(D80:D83)</f>
        <v>0</v>
      </c>
      <c r="E84" s="108" t="e">
        <f>SUM(E80:E83)</f>
        <v>#DIV/0!</v>
      </c>
      <c r="F84" s="111" t="e">
        <f>SUM(F80:F83)</f>
        <v>#DIV/0!</v>
      </c>
      <c r="G84" s="26"/>
      <c r="H84" s="26"/>
      <c r="I84" s="26"/>
    </row>
    <row r="85" spans="1:15" ht="16.350000000000001" customHeight="1" x14ac:dyDescent="0.45">
      <c r="A85" s="122"/>
      <c r="B85" s="123"/>
      <c r="C85" s="123"/>
      <c r="D85" s="294"/>
      <c r="E85" s="108"/>
      <c r="F85" s="295"/>
      <c r="G85" s="26"/>
      <c r="H85" s="26"/>
      <c r="I85" s="26"/>
    </row>
    <row r="86" spans="1:15" ht="16.350000000000001" hidden="1" customHeight="1" x14ac:dyDescent="0.45">
      <c r="A86" s="90" t="s">
        <v>718</v>
      </c>
      <c r="B86" s="18"/>
      <c r="C86" s="18"/>
      <c r="D86" s="99"/>
      <c r="E86" s="71" t="s">
        <v>191</v>
      </c>
      <c r="F86" s="71" t="s">
        <v>14</v>
      </c>
      <c r="G86" s="26"/>
      <c r="H86" s="26"/>
      <c r="I86" s="26"/>
    </row>
    <row r="87" spans="1:15" ht="16.350000000000001" hidden="1" customHeight="1" x14ac:dyDescent="0.45">
      <c r="A87" s="105" t="s">
        <v>581</v>
      </c>
      <c r="B87" s="106"/>
      <c r="C87" s="106"/>
      <c r="D87" s="394">
        <v>0</v>
      </c>
      <c r="E87" s="119" t="e">
        <f>D87/'Unit Mix &amp; Rental Income'!#REF!</f>
        <v>#REF!</v>
      </c>
      <c r="F87" s="111" t="e">
        <f>E87/12</f>
        <v>#REF!</v>
      </c>
      <c r="G87" s="26"/>
      <c r="H87" s="26"/>
      <c r="I87" s="26"/>
    </row>
    <row r="88" spans="1:15" ht="16.350000000000001" customHeight="1" x14ac:dyDescent="0.45">
      <c r="A88" s="62"/>
      <c r="B88" s="63"/>
      <c r="C88" s="63"/>
      <c r="D88" s="124"/>
      <c r="E88" s="37"/>
      <c r="F88" s="26"/>
      <c r="G88" s="26"/>
      <c r="H88" s="26"/>
      <c r="I88" s="26"/>
    </row>
    <row r="89" spans="1:15" s="392" customFormat="1" ht="16.350000000000001" customHeight="1" x14ac:dyDescent="0.45">
      <c r="A89" s="24" t="s">
        <v>197</v>
      </c>
      <c r="B89" s="25"/>
      <c r="C89" s="94"/>
      <c r="D89" s="125">
        <f>D77-D84-D87</f>
        <v>0</v>
      </c>
      <c r="E89" s="37" t="e">
        <f>D89/'Unit Mix &amp; Rental Income'!$I$15</f>
        <v>#DIV/0!</v>
      </c>
      <c r="F89" s="111" t="e">
        <f>E89/12</f>
        <v>#DIV/0!</v>
      </c>
      <c r="G89" s="88"/>
      <c r="H89" s="88"/>
      <c r="I89" s="88"/>
      <c r="J89" s="6"/>
      <c r="K89" s="6"/>
      <c r="L89" s="6"/>
      <c r="M89" s="6"/>
      <c r="N89" s="6"/>
      <c r="O89" s="6"/>
    </row>
    <row r="90" spans="1:15" ht="16.350000000000001" customHeight="1" x14ac:dyDescent="0.45">
      <c r="A90" s="26"/>
      <c r="B90" s="26"/>
      <c r="C90" s="26"/>
      <c r="D90" s="74"/>
      <c r="E90" s="26"/>
      <c r="F90" s="26"/>
      <c r="G90" s="26"/>
      <c r="H90" s="26"/>
      <c r="I90" s="26"/>
    </row>
    <row r="91" spans="1:15" ht="16.350000000000001" customHeight="1" x14ac:dyDescent="0.45">
      <c r="A91" s="126" t="s">
        <v>379</v>
      </c>
      <c r="B91" s="308"/>
      <c r="C91" s="308"/>
      <c r="D91" s="285" t="e">
        <f>(D69-(D62+D41+D25))/'Unit Mix &amp; Rental Income'!I15</f>
        <v>#DIV/0!</v>
      </c>
      <c r="E91" s="26"/>
      <c r="F91" s="26"/>
      <c r="G91" s="26"/>
      <c r="H91" s="26"/>
      <c r="I91" s="26"/>
    </row>
    <row r="92" spans="1:15" ht="16.350000000000001" customHeight="1" x14ac:dyDescent="0.45">
      <c r="A92" s="126" t="s">
        <v>500</v>
      </c>
      <c r="B92" s="308"/>
      <c r="C92" s="308"/>
      <c r="D92" s="72" t="e">
        <f>D91/12</f>
        <v>#DIV/0!</v>
      </c>
      <c r="E92" s="26"/>
      <c r="F92" s="26"/>
      <c r="G92" s="26"/>
      <c r="H92" s="26"/>
      <c r="I92" s="26"/>
    </row>
    <row r="93" spans="1:15" x14ac:dyDescent="0.45">
      <c r="A93" s="2"/>
      <c r="B93" s="2"/>
      <c r="C93" s="2"/>
      <c r="D93" s="3"/>
      <c r="E93" s="2"/>
      <c r="F93" s="2"/>
    </row>
    <row r="94" spans="1:15" x14ac:dyDescent="0.45">
      <c r="A94" s="2"/>
      <c r="B94" s="2"/>
      <c r="C94" s="2"/>
      <c r="D94" s="3"/>
      <c r="E94" s="2"/>
      <c r="F94" s="2"/>
    </row>
    <row r="95" spans="1:15" x14ac:dyDescent="0.45">
      <c r="A95" s="2"/>
      <c r="B95" s="2"/>
      <c r="C95" s="2"/>
      <c r="D95" s="3"/>
      <c r="E95" s="2"/>
      <c r="F95" s="2"/>
    </row>
    <row r="96" spans="1:15" x14ac:dyDescent="0.45">
      <c r="A96" s="2"/>
      <c r="B96" s="2"/>
      <c r="C96" s="2"/>
      <c r="D96" s="3"/>
      <c r="E96" s="2"/>
      <c r="F96" s="2"/>
    </row>
  </sheetData>
  <sheetProtection algorithmName="SHA-512" hashValue="/Hr4cXDoN7/Luk4u4j6xilu4MSEK+ItzvQRKvHdkzEea9k3C49zwh6D6mSLllf21UJOHXlb288XaYkyoTiKqTg==" saltValue="Q73o+y/9gzxC3rNwCSnkMA==" spinCount="100000" sheet="1" selectLockedCells="1"/>
  <mergeCells count="1">
    <mergeCell ref="B8:C8"/>
  </mergeCells>
  <phoneticPr fontId="0" type="noConversion"/>
  <pageMargins left="0.7" right="0.7" top="0.75" bottom="0.75" header="0.3" footer="0.3"/>
  <pageSetup scale="99" fitToHeight="0" orientation="landscape" r:id="rId1"/>
  <rowBreaks count="2" manualBreakCount="2">
    <brk id="30" max="5" man="1"/>
    <brk id="60" max="5"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B050"/>
    <pageSetUpPr fitToPage="1"/>
  </sheetPr>
  <dimension ref="A1:AZ172"/>
  <sheetViews>
    <sheetView topLeftCell="A31" zoomScale="70" zoomScaleNormal="70" zoomScaleSheetLayoutView="70" workbookViewId="0">
      <selection activeCell="C58" sqref="C58"/>
    </sheetView>
  </sheetViews>
  <sheetFormatPr defaultColWidth="9.1328125" defaultRowHeight="14.25" x14ac:dyDescent="0.45"/>
  <cols>
    <col min="1" max="1" width="12.3984375" style="330" customWidth="1"/>
    <col min="2" max="2" width="54.59765625" style="330" customWidth="1"/>
    <col min="3" max="23" width="12.3984375" style="330" customWidth="1"/>
    <col min="24" max="43" width="12.3984375" style="129" hidden="1" customWidth="1"/>
    <col min="44" max="44" width="12.3984375" style="19" hidden="1" customWidth="1"/>
    <col min="45" max="46" width="9.1328125" style="19"/>
    <col min="47" max="16384" width="9.1328125" style="330"/>
  </cols>
  <sheetData>
    <row r="1" spans="1:51" s="337" customFormat="1" ht="30" customHeight="1" x14ac:dyDescent="0.7">
      <c r="A1" s="899" t="str">
        <f>'Year 1 Operating Budget'!A1</f>
        <v>Insert Project Name</v>
      </c>
      <c r="B1" s="899"/>
      <c r="C1" s="899"/>
      <c r="D1" s="899"/>
      <c r="E1" s="899"/>
      <c r="F1" s="21"/>
      <c r="G1" s="127"/>
      <c r="H1" s="21"/>
      <c r="I1" s="21"/>
      <c r="J1" s="21"/>
      <c r="K1" s="21"/>
      <c r="L1" s="21"/>
      <c r="M1" s="21"/>
      <c r="N1" s="21"/>
      <c r="O1" s="21"/>
      <c r="P1" s="21"/>
      <c r="Q1" s="21"/>
      <c r="R1" s="21"/>
      <c r="S1" s="21"/>
      <c r="T1" s="21"/>
      <c r="U1" s="21"/>
      <c r="V1" s="21"/>
      <c r="W1" s="21"/>
      <c r="X1" s="128"/>
      <c r="Y1" s="128"/>
      <c r="Z1" s="128"/>
      <c r="AA1" s="128"/>
      <c r="AB1" s="128"/>
      <c r="AC1" s="128"/>
      <c r="AD1" s="128"/>
      <c r="AE1" s="128"/>
      <c r="AF1" s="128"/>
      <c r="AG1" s="128"/>
      <c r="AH1" s="128"/>
      <c r="AI1" s="128"/>
      <c r="AJ1" s="128"/>
      <c r="AK1" s="128"/>
      <c r="AL1" s="128"/>
      <c r="AM1" s="128"/>
      <c r="AN1" s="128"/>
      <c r="AO1" s="128"/>
      <c r="AP1" s="128"/>
      <c r="AQ1" s="128"/>
      <c r="AR1" s="21"/>
      <c r="AS1" s="21"/>
      <c r="AT1" s="21"/>
    </row>
    <row r="2" spans="1:51" s="337" customFormat="1" ht="15.75" x14ac:dyDescent="0.5">
      <c r="A2" s="900" t="s">
        <v>614</v>
      </c>
      <c r="B2" s="900"/>
      <c r="C2" s="900"/>
      <c r="D2" s="900"/>
      <c r="E2" s="900"/>
      <c r="F2" s="900"/>
      <c r="G2" s="900"/>
      <c r="H2" s="21"/>
      <c r="I2" s="21"/>
      <c r="J2" s="21"/>
      <c r="K2" s="21"/>
      <c r="L2" s="21"/>
      <c r="M2" s="21"/>
      <c r="N2" s="21"/>
      <c r="O2" s="21"/>
      <c r="P2" s="21"/>
      <c r="Q2" s="21"/>
      <c r="R2" s="21"/>
      <c r="S2" s="21"/>
      <c r="T2" s="21"/>
      <c r="U2" s="21"/>
      <c r="V2" s="21"/>
      <c r="W2" s="21"/>
      <c r="X2" s="128"/>
      <c r="Y2" s="128"/>
      <c r="Z2" s="128"/>
      <c r="AA2" s="128"/>
      <c r="AB2" s="128"/>
      <c r="AC2" s="128"/>
      <c r="AD2" s="128"/>
      <c r="AE2" s="128"/>
      <c r="AF2" s="128"/>
      <c r="AG2" s="128"/>
      <c r="AH2" s="128"/>
      <c r="AI2" s="128"/>
      <c r="AJ2" s="128"/>
      <c r="AK2" s="128"/>
      <c r="AL2" s="128"/>
      <c r="AM2" s="128"/>
      <c r="AN2" s="128"/>
      <c r="AO2" s="128"/>
      <c r="AP2" s="128"/>
      <c r="AQ2" s="128"/>
      <c r="AR2" s="21"/>
      <c r="AS2" s="21"/>
      <c r="AT2" s="21"/>
    </row>
    <row r="3" spans="1:51" ht="14.25" customHeight="1" x14ac:dyDescent="0.45">
      <c r="A3" s="903"/>
      <c r="B3" s="903"/>
      <c r="C3" s="903"/>
      <c r="D3" s="903"/>
      <c r="E3" s="903"/>
      <c r="F3" s="903"/>
      <c r="G3" s="903"/>
      <c r="H3" s="903"/>
      <c r="I3" s="903"/>
      <c r="J3" s="903"/>
      <c r="K3" s="903"/>
      <c r="L3" s="903"/>
      <c r="M3" s="903"/>
      <c r="N3" s="903"/>
      <c r="O3" s="903"/>
      <c r="P3" s="903"/>
      <c r="Q3" s="903"/>
      <c r="R3" s="903"/>
      <c r="S3" s="19"/>
      <c r="T3" s="19"/>
      <c r="U3" s="19"/>
      <c r="V3" s="19"/>
      <c r="W3" s="19"/>
    </row>
    <row r="4" spans="1:51" ht="14.25" customHeight="1" x14ac:dyDescent="0.55000000000000004">
      <c r="A4" s="130"/>
      <c r="B4" s="130"/>
      <c r="C4" s="131"/>
      <c r="D4" s="132"/>
      <c r="E4" s="19"/>
      <c r="F4" s="19"/>
      <c r="G4" s="133"/>
      <c r="H4" s="134"/>
      <c r="I4" s="19"/>
      <c r="J4" s="132"/>
      <c r="K4" s="19"/>
      <c r="L4" s="19"/>
      <c r="M4" s="133"/>
      <c r="N4" s="135"/>
      <c r="O4" s="136"/>
      <c r="P4" s="136"/>
      <c r="Q4" s="136"/>
      <c r="R4" s="136"/>
      <c r="S4" s="136"/>
      <c r="T4" s="136"/>
      <c r="U4" s="136"/>
      <c r="V4" s="136"/>
      <c r="W4" s="136"/>
      <c r="X4" s="137"/>
      <c r="Y4" s="137"/>
      <c r="Z4" s="137"/>
      <c r="AA4" s="137"/>
      <c r="AB4" s="137"/>
      <c r="AC4" s="137"/>
      <c r="AD4" s="137"/>
      <c r="AE4" s="137"/>
      <c r="AF4" s="137"/>
      <c r="AG4" s="137"/>
      <c r="AH4" s="137"/>
      <c r="AI4" s="137"/>
      <c r="AJ4" s="137"/>
      <c r="AK4" s="137"/>
      <c r="AL4" s="137"/>
      <c r="AM4" s="137"/>
      <c r="AN4" s="137"/>
      <c r="AO4" s="137"/>
      <c r="AP4" s="137"/>
      <c r="AQ4" s="137"/>
    </row>
    <row r="5" spans="1:51" ht="21" customHeight="1" x14ac:dyDescent="0.5">
      <c r="A5" s="138" t="s">
        <v>118</v>
      </c>
      <c r="B5" s="139"/>
      <c r="C5" s="140" t="s">
        <v>348</v>
      </c>
      <c r="D5" s="141" t="s">
        <v>204</v>
      </c>
      <c r="E5" s="142" t="s">
        <v>205</v>
      </c>
      <c r="F5" s="142" t="s">
        <v>206</v>
      </c>
      <c r="G5" s="142" t="s">
        <v>207</v>
      </c>
      <c r="H5" s="142" t="s">
        <v>208</v>
      </c>
      <c r="I5" s="142" t="s">
        <v>209</v>
      </c>
      <c r="J5" s="142" t="s">
        <v>210</v>
      </c>
      <c r="K5" s="142" t="s">
        <v>211</v>
      </c>
      <c r="L5" s="142" t="s">
        <v>212</v>
      </c>
      <c r="M5" s="142" t="s">
        <v>213</v>
      </c>
      <c r="N5" s="142" t="s">
        <v>214</v>
      </c>
      <c r="O5" s="142" t="s">
        <v>215</v>
      </c>
      <c r="P5" s="142" t="s">
        <v>216</v>
      </c>
      <c r="Q5" s="142" t="s">
        <v>217</v>
      </c>
      <c r="R5" s="142" t="s">
        <v>218</v>
      </c>
      <c r="S5" s="142" t="s">
        <v>219</v>
      </c>
      <c r="T5" s="142" t="s">
        <v>220</v>
      </c>
      <c r="U5" s="142" t="s">
        <v>221</v>
      </c>
      <c r="V5" s="142" t="s">
        <v>222</v>
      </c>
      <c r="W5" s="142" t="s">
        <v>223</v>
      </c>
      <c r="X5" s="143" t="s">
        <v>224</v>
      </c>
      <c r="Y5" s="143" t="s">
        <v>225</v>
      </c>
      <c r="Z5" s="143" t="s">
        <v>226</v>
      </c>
      <c r="AA5" s="143" t="s">
        <v>227</v>
      </c>
      <c r="AB5" s="143" t="s">
        <v>228</v>
      </c>
      <c r="AC5" s="143" t="s">
        <v>229</v>
      </c>
      <c r="AD5" s="143" t="s">
        <v>230</v>
      </c>
      <c r="AE5" s="143" t="s">
        <v>231</v>
      </c>
      <c r="AF5" s="143" t="s">
        <v>232</v>
      </c>
      <c r="AG5" s="143" t="s">
        <v>233</v>
      </c>
      <c r="AH5" s="143" t="s">
        <v>234</v>
      </c>
      <c r="AI5" s="143" t="s">
        <v>235</v>
      </c>
      <c r="AJ5" s="143" t="s">
        <v>236</v>
      </c>
      <c r="AK5" s="143" t="s">
        <v>237</v>
      </c>
      <c r="AL5" s="143" t="s">
        <v>238</v>
      </c>
      <c r="AM5" s="143" t="s">
        <v>239</v>
      </c>
      <c r="AN5" s="143" t="s">
        <v>240</v>
      </c>
      <c r="AO5" s="143" t="s">
        <v>241</v>
      </c>
      <c r="AP5" s="143" t="s">
        <v>242</v>
      </c>
      <c r="AQ5" s="143" t="s">
        <v>243</v>
      </c>
      <c r="AR5" s="10"/>
      <c r="AS5" s="10"/>
      <c r="AT5" s="10"/>
      <c r="AU5" s="288"/>
      <c r="AV5" s="288"/>
      <c r="AW5" s="288"/>
      <c r="AX5" s="288"/>
      <c r="AY5" s="288"/>
    </row>
    <row r="6" spans="1:51" ht="15.75" x14ac:dyDescent="0.5">
      <c r="A6" s="901" t="s">
        <v>349</v>
      </c>
      <c r="B6" s="901"/>
      <c r="C6" s="144">
        <v>2.5000000000000001E-2</v>
      </c>
      <c r="D6" s="145">
        <f>'Year 1 Operating Budget'!D5</f>
        <v>0</v>
      </c>
      <c r="E6" s="146">
        <f>D6*(1+$C$6)</f>
        <v>0</v>
      </c>
      <c r="F6" s="146">
        <f>E6*(1+$C$6)</f>
        <v>0</v>
      </c>
      <c r="G6" s="146">
        <f t="shared" ref="G6:AQ6" si="0">F6*(1+$C$6)</f>
        <v>0</v>
      </c>
      <c r="H6" s="146">
        <f t="shared" si="0"/>
        <v>0</v>
      </c>
      <c r="I6" s="146">
        <f t="shared" si="0"/>
        <v>0</v>
      </c>
      <c r="J6" s="146">
        <f t="shared" si="0"/>
        <v>0</v>
      </c>
      <c r="K6" s="146">
        <f t="shared" si="0"/>
        <v>0</v>
      </c>
      <c r="L6" s="146">
        <f t="shared" si="0"/>
        <v>0</v>
      </c>
      <c r="M6" s="146">
        <f t="shared" si="0"/>
        <v>0</v>
      </c>
      <c r="N6" s="146">
        <f t="shared" si="0"/>
        <v>0</v>
      </c>
      <c r="O6" s="146">
        <f t="shared" si="0"/>
        <v>0</v>
      </c>
      <c r="P6" s="146">
        <f t="shared" si="0"/>
        <v>0</v>
      </c>
      <c r="Q6" s="146">
        <f t="shared" si="0"/>
        <v>0</v>
      </c>
      <c r="R6" s="146">
        <f t="shared" si="0"/>
        <v>0</v>
      </c>
      <c r="S6" s="146">
        <f t="shared" si="0"/>
        <v>0</v>
      </c>
      <c r="T6" s="146">
        <f t="shared" si="0"/>
        <v>0</v>
      </c>
      <c r="U6" s="146">
        <f t="shared" si="0"/>
        <v>0</v>
      </c>
      <c r="V6" s="146">
        <f t="shared" si="0"/>
        <v>0</v>
      </c>
      <c r="W6" s="146">
        <f t="shared" si="0"/>
        <v>0</v>
      </c>
      <c r="X6" s="147">
        <f t="shared" si="0"/>
        <v>0</v>
      </c>
      <c r="Y6" s="147">
        <f t="shared" si="0"/>
        <v>0</v>
      </c>
      <c r="Z6" s="147">
        <f t="shared" si="0"/>
        <v>0</v>
      </c>
      <c r="AA6" s="147">
        <f t="shared" si="0"/>
        <v>0</v>
      </c>
      <c r="AB6" s="147">
        <f t="shared" si="0"/>
        <v>0</v>
      </c>
      <c r="AC6" s="147">
        <f t="shared" si="0"/>
        <v>0</v>
      </c>
      <c r="AD6" s="147">
        <f t="shared" si="0"/>
        <v>0</v>
      </c>
      <c r="AE6" s="147">
        <f t="shared" si="0"/>
        <v>0</v>
      </c>
      <c r="AF6" s="147">
        <f t="shared" si="0"/>
        <v>0</v>
      </c>
      <c r="AG6" s="147">
        <f t="shared" si="0"/>
        <v>0</v>
      </c>
      <c r="AH6" s="147">
        <f t="shared" si="0"/>
        <v>0</v>
      </c>
      <c r="AI6" s="147">
        <f t="shared" si="0"/>
        <v>0</v>
      </c>
      <c r="AJ6" s="147">
        <f t="shared" si="0"/>
        <v>0</v>
      </c>
      <c r="AK6" s="147">
        <f t="shared" si="0"/>
        <v>0</v>
      </c>
      <c r="AL6" s="147">
        <f t="shared" si="0"/>
        <v>0</v>
      </c>
      <c r="AM6" s="147">
        <f t="shared" si="0"/>
        <v>0</v>
      </c>
      <c r="AN6" s="147">
        <f t="shared" si="0"/>
        <v>0</v>
      </c>
      <c r="AO6" s="147">
        <f t="shared" si="0"/>
        <v>0</v>
      </c>
      <c r="AP6" s="147">
        <f t="shared" si="0"/>
        <v>0</v>
      </c>
      <c r="AQ6" s="147">
        <f t="shared" si="0"/>
        <v>0</v>
      </c>
      <c r="AR6" s="10"/>
      <c r="AS6" s="10"/>
      <c r="AT6" s="10"/>
      <c r="AU6" s="288"/>
      <c r="AV6" s="288"/>
      <c r="AW6" s="288"/>
      <c r="AX6" s="288"/>
      <c r="AY6" s="288"/>
    </row>
    <row r="7" spans="1:51" ht="15.75" x14ac:dyDescent="0.5">
      <c r="A7" s="904" t="s">
        <v>244</v>
      </c>
      <c r="B7" s="904"/>
      <c r="C7" s="144">
        <v>2.5000000000000001E-2</v>
      </c>
      <c r="D7" s="148">
        <f>'Year 1 Operating Budget'!D6</f>
        <v>0</v>
      </c>
      <c r="E7" s="146">
        <f>D7*(1+$C$7)</f>
        <v>0</v>
      </c>
      <c r="F7" s="146">
        <f t="shared" ref="F7:R7" si="1">E7*(1+$C$7)</f>
        <v>0</v>
      </c>
      <c r="G7" s="146">
        <f t="shared" si="1"/>
        <v>0</v>
      </c>
      <c r="H7" s="146">
        <f t="shared" si="1"/>
        <v>0</v>
      </c>
      <c r="I7" s="146">
        <f t="shared" si="1"/>
        <v>0</v>
      </c>
      <c r="J7" s="146">
        <f t="shared" si="1"/>
        <v>0</v>
      </c>
      <c r="K7" s="146">
        <f t="shared" si="1"/>
        <v>0</v>
      </c>
      <c r="L7" s="146">
        <f t="shared" si="1"/>
        <v>0</v>
      </c>
      <c r="M7" s="146">
        <f t="shared" si="1"/>
        <v>0</v>
      </c>
      <c r="N7" s="146">
        <f t="shared" si="1"/>
        <v>0</v>
      </c>
      <c r="O7" s="146">
        <f t="shared" si="1"/>
        <v>0</v>
      </c>
      <c r="P7" s="146">
        <f t="shared" si="1"/>
        <v>0</v>
      </c>
      <c r="Q7" s="146">
        <f t="shared" si="1"/>
        <v>0</v>
      </c>
      <c r="R7" s="146">
        <f t="shared" si="1"/>
        <v>0</v>
      </c>
      <c r="S7" s="149">
        <f>R7*(1+$C$7)</f>
        <v>0</v>
      </c>
      <c r="T7" s="150">
        <f>S7*(1+$C$7)</f>
        <v>0</v>
      </c>
      <c r="U7" s="150">
        <f>T7*(1+$C$7)</f>
        <v>0</v>
      </c>
      <c r="V7" s="150">
        <f>U7*(1+$C$7)</f>
        <v>0</v>
      </c>
      <c r="W7" s="150">
        <f>V7*(1+$C$7)</f>
        <v>0</v>
      </c>
      <c r="X7" s="147">
        <v>0</v>
      </c>
      <c r="Y7" s="147">
        <f>X7*(1+$C$7)</f>
        <v>0</v>
      </c>
      <c r="Z7" s="147">
        <f>Y7*(1+$C$7)</f>
        <v>0</v>
      </c>
      <c r="AA7" s="147">
        <f>Z7*(1+$C$7)</f>
        <v>0</v>
      </c>
      <c r="AB7" s="147">
        <f>AA7*(1+$C$7)</f>
        <v>0</v>
      </c>
      <c r="AC7" s="147"/>
      <c r="AD7" s="147"/>
      <c r="AE7" s="147"/>
      <c r="AF7" s="147"/>
      <c r="AG7" s="147"/>
      <c r="AH7" s="147"/>
      <c r="AI7" s="147"/>
      <c r="AJ7" s="147"/>
      <c r="AK7" s="147"/>
      <c r="AL7" s="147"/>
      <c r="AM7" s="147"/>
      <c r="AN7" s="147"/>
      <c r="AO7" s="147"/>
      <c r="AP7" s="147"/>
      <c r="AQ7" s="147"/>
      <c r="AR7" s="10"/>
      <c r="AS7" s="10"/>
      <c r="AT7" s="10"/>
      <c r="AU7" s="288"/>
      <c r="AV7" s="288"/>
      <c r="AW7" s="288"/>
      <c r="AX7" s="288"/>
      <c r="AY7" s="288"/>
    </row>
    <row r="8" spans="1:51" ht="15.75" x14ac:dyDescent="0.5">
      <c r="A8" s="326" t="s">
        <v>502</v>
      </c>
      <c r="B8" s="326"/>
      <c r="C8" s="144">
        <v>0.06</v>
      </c>
      <c r="D8" s="148">
        <f>'Year 1 Operating Budget'!D7</f>
        <v>0</v>
      </c>
      <c r="E8" s="146">
        <f>D8*(1+$C$8)</f>
        <v>0</v>
      </c>
      <c r="F8" s="146">
        <f>E8*(1+$C$8)</f>
        <v>0</v>
      </c>
      <c r="G8" s="146">
        <f t="shared" ref="G8:AQ8" si="2">F8*(1+$C$8)</f>
        <v>0</v>
      </c>
      <c r="H8" s="146">
        <f t="shared" si="2"/>
        <v>0</v>
      </c>
      <c r="I8" s="146">
        <f t="shared" si="2"/>
        <v>0</v>
      </c>
      <c r="J8" s="146">
        <f t="shared" si="2"/>
        <v>0</v>
      </c>
      <c r="K8" s="146">
        <f t="shared" si="2"/>
        <v>0</v>
      </c>
      <c r="L8" s="146">
        <f t="shared" si="2"/>
        <v>0</v>
      </c>
      <c r="M8" s="146">
        <f t="shared" si="2"/>
        <v>0</v>
      </c>
      <c r="N8" s="146">
        <f t="shared" si="2"/>
        <v>0</v>
      </c>
      <c r="O8" s="146">
        <f t="shared" si="2"/>
        <v>0</v>
      </c>
      <c r="P8" s="146">
        <f t="shared" si="2"/>
        <v>0</v>
      </c>
      <c r="Q8" s="146">
        <f t="shared" si="2"/>
        <v>0</v>
      </c>
      <c r="R8" s="146">
        <f t="shared" si="2"/>
        <v>0</v>
      </c>
      <c r="S8" s="146">
        <f t="shared" si="2"/>
        <v>0</v>
      </c>
      <c r="T8" s="146">
        <f t="shared" si="2"/>
        <v>0</v>
      </c>
      <c r="U8" s="146">
        <f t="shared" si="2"/>
        <v>0</v>
      </c>
      <c r="V8" s="146">
        <f t="shared" si="2"/>
        <v>0</v>
      </c>
      <c r="W8" s="146">
        <f t="shared" si="2"/>
        <v>0</v>
      </c>
      <c r="X8" s="146">
        <f t="shared" si="2"/>
        <v>0</v>
      </c>
      <c r="Y8" s="146">
        <f t="shared" si="2"/>
        <v>0</v>
      </c>
      <c r="Z8" s="146">
        <f t="shared" si="2"/>
        <v>0</v>
      </c>
      <c r="AA8" s="146">
        <f t="shared" si="2"/>
        <v>0</v>
      </c>
      <c r="AB8" s="146">
        <f t="shared" si="2"/>
        <v>0</v>
      </c>
      <c r="AC8" s="146">
        <f t="shared" si="2"/>
        <v>0</v>
      </c>
      <c r="AD8" s="146">
        <f t="shared" si="2"/>
        <v>0</v>
      </c>
      <c r="AE8" s="146">
        <f t="shared" si="2"/>
        <v>0</v>
      </c>
      <c r="AF8" s="146">
        <f t="shared" si="2"/>
        <v>0</v>
      </c>
      <c r="AG8" s="146">
        <f t="shared" si="2"/>
        <v>0</v>
      </c>
      <c r="AH8" s="146">
        <f t="shared" si="2"/>
        <v>0</v>
      </c>
      <c r="AI8" s="146">
        <f t="shared" si="2"/>
        <v>0</v>
      </c>
      <c r="AJ8" s="146">
        <f t="shared" si="2"/>
        <v>0</v>
      </c>
      <c r="AK8" s="146">
        <f t="shared" si="2"/>
        <v>0</v>
      </c>
      <c r="AL8" s="146">
        <f t="shared" si="2"/>
        <v>0</v>
      </c>
      <c r="AM8" s="146">
        <f t="shared" si="2"/>
        <v>0</v>
      </c>
      <c r="AN8" s="146">
        <f t="shared" si="2"/>
        <v>0</v>
      </c>
      <c r="AO8" s="146">
        <f t="shared" si="2"/>
        <v>0</v>
      </c>
      <c r="AP8" s="146">
        <f t="shared" si="2"/>
        <v>0</v>
      </c>
      <c r="AQ8" s="146">
        <f t="shared" si="2"/>
        <v>0</v>
      </c>
      <c r="AR8" s="10"/>
      <c r="AS8" s="10"/>
      <c r="AT8" s="10"/>
      <c r="AU8" s="288"/>
      <c r="AV8" s="288"/>
      <c r="AW8" s="288"/>
      <c r="AX8" s="288"/>
      <c r="AY8" s="288"/>
    </row>
    <row r="9" spans="1:51" ht="15.75" x14ac:dyDescent="0.5">
      <c r="A9" s="151" t="s">
        <v>881</v>
      </c>
      <c r="B9" s="152"/>
      <c r="C9" s="395">
        <v>0</v>
      </c>
      <c r="D9" s="153">
        <f>'Year 1 Operating Budget'!D8</f>
        <v>0</v>
      </c>
      <c r="E9" s="150">
        <f>D9*(1+$C$9)</f>
        <v>0</v>
      </c>
      <c r="F9" s="150">
        <f t="shared" ref="F9:AQ9" si="3">E9*(1+$C$9)</f>
        <v>0</v>
      </c>
      <c r="G9" s="150">
        <f t="shared" si="3"/>
        <v>0</v>
      </c>
      <c r="H9" s="150">
        <f t="shared" si="3"/>
        <v>0</v>
      </c>
      <c r="I9" s="150">
        <f t="shared" si="3"/>
        <v>0</v>
      </c>
      <c r="J9" s="150">
        <f t="shared" si="3"/>
        <v>0</v>
      </c>
      <c r="K9" s="150">
        <f t="shared" si="3"/>
        <v>0</v>
      </c>
      <c r="L9" s="150">
        <f t="shared" si="3"/>
        <v>0</v>
      </c>
      <c r="M9" s="150">
        <f t="shared" si="3"/>
        <v>0</v>
      </c>
      <c r="N9" s="150">
        <f t="shared" si="3"/>
        <v>0</v>
      </c>
      <c r="O9" s="150">
        <f t="shared" si="3"/>
        <v>0</v>
      </c>
      <c r="P9" s="150">
        <f t="shared" si="3"/>
        <v>0</v>
      </c>
      <c r="Q9" s="150">
        <f t="shared" si="3"/>
        <v>0</v>
      </c>
      <c r="R9" s="150">
        <f t="shared" si="3"/>
        <v>0</v>
      </c>
      <c r="S9" s="150">
        <f t="shared" si="3"/>
        <v>0</v>
      </c>
      <c r="T9" s="150">
        <v>0</v>
      </c>
      <c r="U9" s="150">
        <v>0</v>
      </c>
      <c r="V9" s="150">
        <v>0</v>
      </c>
      <c r="W9" s="150">
        <v>0</v>
      </c>
      <c r="X9" s="147">
        <f t="shared" si="3"/>
        <v>0</v>
      </c>
      <c r="Y9" s="147">
        <f t="shared" si="3"/>
        <v>0</v>
      </c>
      <c r="Z9" s="147">
        <f t="shared" si="3"/>
        <v>0</v>
      </c>
      <c r="AA9" s="147">
        <f t="shared" si="3"/>
        <v>0</v>
      </c>
      <c r="AB9" s="147">
        <f t="shared" si="3"/>
        <v>0</v>
      </c>
      <c r="AC9" s="147">
        <f t="shared" si="3"/>
        <v>0</v>
      </c>
      <c r="AD9" s="147">
        <f t="shared" si="3"/>
        <v>0</v>
      </c>
      <c r="AE9" s="147">
        <f t="shared" si="3"/>
        <v>0</v>
      </c>
      <c r="AF9" s="147">
        <f t="shared" si="3"/>
        <v>0</v>
      </c>
      <c r="AG9" s="147">
        <f t="shared" si="3"/>
        <v>0</v>
      </c>
      <c r="AH9" s="147">
        <f t="shared" si="3"/>
        <v>0</v>
      </c>
      <c r="AI9" s="147">
        <f t="shared" si="3"/>
        <v>0</v>
      </c>
      <c r="AJ9" s="147">
        <f t="shared" si="3"/>
        <v>0</v>
      </c>
      <c r="AK9" s="147">
        <f t="shared" si="3"/>
        <v>0</v>
      </c>
      <c r="AL9" s="147">
        <f t="shared" si="3"/>
        <v>0</v>
      </c>
      <c r="AM9" s="147">
        <f t="shared" si="3"/>
        <v>0</v>
      </c>
      <c r="AN9" s="147">
        <f t="shared" si="3"/>
        <v>0</v>
      </c>
      <c r="AO9" s="147">
        <f t="shared" si="3"/>
        <v>0</v>
      </c>
      <c r="AP9" s="147">
        <f t="shared" si="3"/>
        <v>0</v>
      </c>
      <c r="AQ9" s="147">
        <f t="shared" si="3"/>
        <v>0</v>
      </c>
      <c r="AR9" s="10"/>
      <c r="AS9" s="10"/>
      <c r="AT9" s="10"/>
      <c r="AU9" s="288"/>
      <c r="AV9" s="288"/>
      <c r="AW9" s="288"/>
      <c r="AX9" s="288"/>
      <c r="AY9" s="288"/>
    </row>
    <row r="10" spans="1:51" ht="16.149999999999999" thickBot="1" x14ac:dyDescent="0.55000000000000004">
      <c r="A10" s="154" t="s">
        <v>245</v>
      </c>
      <c r="B10" s="154"/>
      <c r="C10" s="155"/>
      <c r="D10" s="156">
        <f>SUM(D6:D9)</f>
        <v>0</v>
      </c>
      <c r="E10" s="157">
        <f>SUM(E6:E9)</f>
        <v>0</v>
      </c>
      <c r="F10" s="157">
        <f t="shared" ref="F10:AQ10" si="4">SUM(F6:F9)</f>
        <v>0</v>
      </c>
      <c r="G10" s="157">
        <f t="shared" si="4"/>
        <v>0</v>
      </c>
      <c r="H10" s="157">
        <f t="shared" si="4"/>
        <v>0</v>
      </c>
      <c r="I10" s="157">
        <f t="shared" si="4"/>
        <v>0</v>
      </c>
      <c r="J10" s="157">
        <f t="shared" si="4"/>
        <v>0</v>
      </c>
      <c r="K10" s="157">
        <f t="shared" si="4"/>
        <v>0</v>
      </c>
      <c r="L10" s="157">
        <f t="shared" si="4"/>
        <v>0</v>
      </c>
      <c r="M10" s="157">
        <f t="shared" si="4"/>
        <v>0</v>
      </c>
      <c r="N10" s="157">
        <f t="shared" si="4"/>
        <v>0</v>
      </c>
      <c r="O10" s="157">
        <f t="shared" si="4"/>
        <v>0</v>
      </c>
      <c r="P10" s="157">
        <f t="shared" si="4"/>
        <v>0</v>
      </c>
      <c r="Q10" s="157">
        <f t="shared" si="4"/>
        <v>0</v>
      </c>
      <c r="R10" s="157">
        <f t="shared" si="4"/>
        <v>0</v>
      </c>
      <c r="S10" s="157">
        <f t="shared" si="4"/>
        <v>0</v>
      </c>
      <c r="T10" s="157">
        <f t="shared" si="4"/>
        <v>0</v>
      </c>
      <c r="U10" s="157">
        <f t="shared" si="4"/>
        <v>0</v>
      </c>
      <c r="V10" s="157">
        <f t="shared" si="4"/>
        <v>0</v>
      </c>
      <c r="W10" s="157">
        <f t="shared" si="4"/>
        <v>0</v>
      </c>
      <c r="X10" s="158">
        <f t="shared" si="4"/>
        <v>0</v>
      </c>
      <c r="Y10" s="158">
        <f t="shared" si="4"/>
        <v>0</v>
      </c>
      <c r="Z10" s="158">
        <f t="shared" si="4"/>
        <v>0</v>
      </c>
      <c r="AA10" s="158">
        <f t="shared" si="4"/>
        <v>0</v>
      </c>
      <c r="AB10" s="158">
        <f t="shared" si="4"/>
        <v>0</v>
      </c>
      <c r="AC10" s="158">
        <f t="shared" si="4"/>
        <v>0</v>
      </c>
      <c r="AD10" s="158">
        <f t="shared" si="4"/>
        <v>0</v>
      </c>
      <c r="AE10" s="158">
        <f t="shared" si="4"/>
        <v>0</v>
      </c>
      <c r="AF10" s="158">
        <f t="shared" si="4"/>
        <v>0</v>
      </c>
      <c r="AG10" s="158">
        <f t="shared" si="4"/>
        <v>0</v>
      </c>
      <c r="AH10" s="158">
        <f t="shared" si="4"/>
        <v>0</v>
      </c>
      <c r="AI10" s="158">
        <f t="shared" si="4"/>
        <v>0</v>
      </c>
      <c r="AJ10" s="158">
        <f t="shared" si="4"/>
        <v>0</v>
      </c>
      <c r="AK10" s="158">
        <f t="shared" si="4"/>
        <v>0</v>
      </c>
      <c r="AL10" s="158">
        <f t="shared" si="4"/>
        <v>0</v>
      </c>
      <c r="AM10" s="158">
        <f t="shared" si="4"/>
        <v>0</v>
      </c>
      <c r="AN10" s="158">
        <f t="shared" si="4"/>
        <v>0</v>
      </c>
      <c r="AO10" s="158">
        <f t="shared" si="4"/>
        <v>0</v>
      </c>
      <c r="AP10" s="158">
        <f t="shared" si="4"/>
        <v>0</v>
      </c>
      <c r="AQ10" s="158">
        <f t="shared" si="4"/>
        <v>0</v>
      </c>
      <c r="AR10" s="10"/>
      <c r="AS10" s="10"/>
      <c r="AT10" s="10"/>
      <c r="AU10" s="288"/>
      <c r="AV10" s="288"/>
      <c r="AW10" s="288"/>
      <c r="AX10" s="288"/>
      <c r="AY10" s="288"/>
    </row>
    <row r="11" spans="1:51" ht="6" customHeight="1" thickTop="1" x14ac:dyDescent="0.5">
      <c r="A11" s="10"/>
      <c r="B11" s="10"/>
      <c r="C11" s="159"/>
      <c r="D11" s="160"/>
      <c r="E11" s="146"/>
      <c r="F11" s="146"/>
      <c r="G11" s="146"/>
      <c r="H11" s="146"/>
      <c r="I11" s="146"/>
      <c r="J11" s="146"/>
      <c r="K11" s="146"/>
      <c r="L11" s="146"/>
      <c r="M11" s="146"/>
      <c r="N11" s="146"/>
      <c r="O11" s="146"/>
      <c r="P11" s="146"/>
      <c r="Q11" s="146"/>
      <c r="R11" s="146"/>
      <c r="S11" s="146"/>
      <c r="T11" s="146"/>
      <c r="U11" s="146"/>
      <c r="V11" s="146"/>
      <c r="W11" s="146"/>
      <c r="X11" s="147"/>
      <c r="Y11" s="147"/>
      <c r="Z11" s="147"/>
      <c r="AA11" s="147"/>
      <c r="AB11" s="147"/>
      <c r="AC11" s="147"/>
      <c r="AD11" s="147"/>
      <c r="AE11" s="147"/>
      <c r="AF11" s="147"/>
      <c r="AG11" s="147"/>
      <c r="AH11" s="147"/>
      <c r="AI11" s="147"/>
      <c r="AJ11" s="147"/>
      <c r="AK11" s="147"/>
      <c r="AL11" s="147"/>
      <c r="AM11" s="147"/>
      <c r="AN11" s="147"/>
      <c r="AO11" s="147"/>
      <c r="AP11" s="147"/>
      <c r="AQ11" s="147"/>
      <c r="AR11" s="10"/>
      <c r="AS11" s="10"/>
      <c r="AT11" s="10"/>
      <c r="AU11" s="288"/>
      <c r="AV11" s="288"/>
      <c r="AW11" s="288"/>
      <c r="AX11" s="288"/>
      <c r="AY11" s="288"/>
    </row>
    <row r="12" spans="1:51" ht="15.75" x14ac:dyDescent="0.5">
      <c r="A12" s="138" t="s">
        <v>246</v>
      </c>
      <c r="B12" s="139"/>
      <c r="C12" s="140"/>
      <c r="D12" s="141"/>
      <c r="E12" s="142"/>
      <c r="F12" s="142"/>
      <c r="G12" s="142"/>
      <c r="H12" s="142"/>
      <c r="I12" s="142"/>
      <c r="J12" s="142"/>
      <c r="K12" s="142"/>
      <c r="L12" s="142"/>
      <c r="M12" s="142"/>
      <c r="N12" s="142"/>
      <c r="O12" s="142"/>
      <c r="P12" s="142"/>
      <c r="Q12" s="142"/>
      <c r="R12" s="142"/>
      <c r="S12" s="142"/>
      <c r="T12" s="142"/>
      <c r="U12" s="142"/>
      <c r="V12" s="142"/>
      <c r="W12" s="142"/>
      <c r="X12" s="143"/>
      <c r="Y12" s="143"/>
      <c r="Z12" s="143"/>
      <c r="AA12" s="143"/>
      <c r="AB12" s="143"/>
      <c r="AC12" s="143"/>
      <c r="AD12" s="143"/>
      <c r="AE12" s="143"/>
      <c r="AF12" s="143"/>
      <c r="AG12" s="143"/>
      <c r="AH12" s="143"/>
      <c r="AI12" s="143"/>
      <c r="AJ12" s="143"/>
      <c r="AK12" s="143"/>
      <c r="AL12" s="143"/>
      <c r="AM12" s="143"/>
      <c r="AN12" s="143"/>
      <c r="AO12" s="143"/>
      <c r="AP12" s="143"/>
      <c r="AQ12" s="143"/>
      <c r="AR12" s="10"/>
      <c r="AS12" s="10"/>
      <c r="AT12" s="10"/>
      <c r="AU12" s="288"/>
      <c r="AV12" s="288"/>
      <c r="AW12" s="288"/>
      <c r="AX12" s="288"/>
      <c r="AY12" s="288"/>
    </row>
    <row r="13" spans="1:51" ht="15.75" x14ac:dyDescent="0.5">
      <c r="A13" s="901" t="s">
        <v>247</v>
      </c>
      <c r="B13" s="901"/>
      <c r="C13" s="144">
        <v>2.5000000000000001E-2</v>
      </c>
      <c r="D13" s="160">
        <f>'Year 1 Operating Budget'!D9</f>
        <v>0</v>
      </c>
      <c r="E13" s="146">
        <f>D13*(1+$C$13)</f>
        <v>0</v>
      </c>
      <c r="F13" s="146">
        <f t="shared" ref="F13:AQ13" si="5">E13*(1+$C$13)</f>
        <v>0</v>
      </c>
      <c r="G13" s="146">
        <f t="shared" si="5"/>
        <v>0</v>
      </c>
      <c r="H13" s="146">
        <f t="shared" si="5"/>
        <v>0</v>
      </c>
      <c r="I13" s="146">
        <f t="shared" si="5"/>
        <v>0</v>
      </c>
      <c r="J13" s="146">
        <f t="shared" si="5"/>
        <v>0</v>
      </c>
      <c r="K13" s="146">
        <f t="shared" si="5"/>
        <v>0</v>
      </c>
      <c r="L13" s="146">
        <f t="shared" si="5"/>
        <v>0</v>
      </c>
      <c r="M13" s="146">
        <f t="shared" si="5"/>
        <v>0</v>
      </c>
      <c r="N13" s="146">
        <f t="shared" si="5"/>
        <v>0</v>
      </c>
      <c r="O13" s="146">
        <f t="shared" si="5"/>
        <v>0</v>
      </c>
      <c r="P13" s="146">
        <f t="shared" si="5"/>
        <v>0</v>
      </c>
      <c r="Q13" s="146">
        <f t="shared" si="5"/>
        <v>0</v>
      </c>
      <c r="R13" s="146">
        <f t="shared" si="5"/>
        <v>0</v>
      </c>
      <c r="S13" s="146">
        <f t="shared" si="5"/>
        <v>0</v>
      </c>
      <c r="T13" s="146">
        <f t="shared" si="5"/>
        <v>0</v>
      </c>
      <c r="U13" s="146">
        <f t="shared" si="5"/>
        <v>0</v>
      </c>
      <c r="V13" s="146">
        <f t="shared" si="5"/>
        <v>0</v>
      </c>
      <c r="W13" s="146">
        <f t="shared" si="5"/>
        <v>0</v>
      </c>
      <c r="X13" s="147">
        <f>W13*(1+$C$13)</f>
        <v>0</v>
      </c>
      <c r="Y13" s="147">
        <f t="shared" si="5"/>
        <v>0</v>
      </c>
      <c r="Z13" s="147">
        <f t="shared" si="5"/>
        <v>0</v>
      </c>
      <c r="AA13" s="147">
        <f t="shared" si="5"/>
        <v>0</v>
      </c>
      <c r="AB13" s="147">
        <f t="shared" si="5"/>
        <v>0</v>
      </c>
      <c r="AC13" s="147">
        <f t="shared" si="5"/>
        <v>0</v>
      </c>
      <c r="AD13" s="147">
        <f t="shared" si="5"/>
        <v>0</v>
      </c>
      <c r="AE13" s="147">
        <f t="shared" si="5"/>
        <v>0</v>
      </c>
      <c r="AF13" s="147">
        <f t="shared" si="5"/>
        <v>0</v>
      </c>
      <c r="AG13" s="147">
        <f t="shared" si="5"/>
        <v>0</v>
      </c>
      <c r="AH13" s="147">
        <f t="shared" si="5"/>
        <v>0</v>
      </c>
      <c r="AI13" s="147">
        <f t="shared" si="5"/>
        <v>0</v>
      </c>
      <c r="AJ13" s="147">
        <f t="shared" si="5"/>
        <v>0</v>
      </c>
      <c r="AK13" s="147">
        <f t="shared" si="5"/>
        <v>0</v>
      </c>
      <c r="AL13" s="147">
        <f t="shared" si="5"/>
        <v>0</v>
      </c>
      <c r="AM13" s="147">
        <f t="shared" si="5"/>
        <v>0</v>
      </c>
      <c r="AN13" s="147">
        <f t="shared" si="5"/>
        <v>0</v>
      </c>
      <c r="AO13" s="147">
        <f t="shared" si="5"/>
        <v>0</v>
      </c>
      <c r="AP13" s="147">
        <f t="shared" si="5"/>
        <v>0</v>
      </c>
      <c r="AQ13" s="147">
        <f t="shared" si="5"/>
        <v>0</v>
      </c>
      <c r="AR13" s="10"/>
      <c r="AS13" s="10"/>
      <c r="AT13" s="10"/>
      <c r="AU13" s="288"/>
      <c r="AV13" s="288"/>
      <c r="AW13" s="288"/>
      <c r="AX13" s="288"/>
      <c r="AY13" s="288"/>
    </row>
    <row r="14" spans="1:51" ht="15.75" x14ac:dyDescent="0.5">
      <c r="A14" s="161" t="s">
        <v>248</v>
      </c>
      <c r="B14" s="161"/>
      <c r="C14" s="144"/>
      <c r="D14" s="162">
        <f t="shared" ref="D14:AQ14" si="6">SUM(D13:D13)</f>
        <v>0</v>
      </c>
      <c r="E14" s="163">
        <f t="shared" si="6"/>
        <v>0</v>
      </c>
      <c r="F14" s="163">
        <f t="shared" si="6"/>
        <v>0</v>
      </c>
      <c r="G14" s="163">
        <f t="shared" si="6"/>
        <v>0</v>
      </c>
      <c r="H14" s="163">
        <f t="shared" si="6"/>
        <v>0</v>
      </c>
      <c r="I14" s="163">
        <f t="shared" si="6"/>
        <v>0</v>
      </c>
      <c r="J14" s="163">
        <f t="shared" si="6"/>
        <v>0</v>
      </c>
      <c r="K14" s="163">
        <f t="shared" si="6"/>
        <v>0</v>
      </c>
      <c r="L14" s="163">
        <f t="shared" si="6"/>
        <v>0</v>
      </c>
      <c r="M14" s="163">
        <f t="shared" si="6"/>
        <v>0</v>
      </c>
      <c r="N14" s="163">
        <f t="shared" si="6"/>
        <v>0</v>
      </c>
      <c r="O14" s="163">
        <f t="shared" si="6"/>
        <v>0</v>
      </c>
      <c r="P14" s="163">
        <f t="shared" si="6"/>
        <v>0</v>
      </c>
      <c r="Q14" s="163">
        <f t="shared" si="6"/>
        <v>0</v>
      </c>
      <c r="R14" s="163">
        <f t="shared" si="6"/>
        <v>0</v>
      </c>
      <c r="S14" s="163">
        <f t="shared" si="6"/>
        <v>0</v>
      </c>
      <c r="T14" s="163">
        <f t="shared" si="6"/>
        <v>0</v>
      </c>
      <c r="U14" s="163">
        <f t="shared" si="6"/>
        <v>0</v>
      </c>
      <c r="V14" s="163">
        <f t="shared" si="6"/>
        <v>0</v>
      </c>
      <c r="W14" s="163">
        <f t="shared" si="6"/>
        <v>0</v>
      </c>
      <c r="X14" s="164">
        <f t="shared" si="6"/>
        <v>0</v>
      </c>
      <c r="Y14" s="164">
        <f t="shared" si="6"/>
        <v>0</v>
      </c>
      <c r="Z14" s="164">
        <f t="shared" si="6"/>
        <v>0</v>
      </c>
      <c r="AA14" s="164">
        <f t="shared" si="6"/>
        <v>0</v>
      </c>
      <c r="AB14" s="164">
        <f t="shared" si="6"/>
        <v>0</v>
      </c>
      <c r="AC14" s="164">
        <f t="shared" si="6"/>
        <v>0</v>
      </c>
      <c r="AD14" s="164">
        <f t="shared" si="6"/>
        <v>0</v>
      </c>
      <c r="AE14" s="164">
        <f t="shared" si="6"/>
        <v>0</v>
      </c>
      <c r="AF14" s="164">
        <f t="shared" si="6"/>
        <v>0</v>
      </c>
      <c r="AG14" s="164">
        <f t="shared" si="6"/>
        <v>0</v>
      </c>
      <c r="AH14" s="164">
        <f t="shared" si="6"/>
        <v>0</v>
      </c>
      <c r="AI14" s="164">
        <f t="shared" si="6"/>
        <v>0</v>
      </c>
      <c r="AJ14" s="164">
        <f t="shared" si="6"/>
        <v>0</v>
      </c>
      <c r="AK14" s="164">
        <f t="shared" si="6"/>
        <v>0</v>
      </c>
      <c r="AL14" s="164">
        <f t="shared" si="6"/>
        <v>0</v>
      </c>
      <c r="AM14" s="164">
        <f t="shared" si="6"/>
        <v>0</v>
      </c>
      <c r="AN14" s="164">
        <f t="shared" si="6"/>
        <v>0</v>
      </c>
      <c r="AO14" s="164">
        <f t="shared" si="6"/>
        <v>0</v>
      </c>
      <c r="AP14" s="164">
        <f t="shared" si="6"/>
        <v>0</v>
      </c>
      <c r="AQ14" s="164">
        <f t="shared" si="6"/>
        <v>0</v>
      </c>
      <c r="AR14" s="10"/>
      <c r="AS14" s="10"/>
      <c r="AT14" s="10"/>
      <c r="AU14" s="288"/>
      <c r="AV14" s="288"/>
      <c r="AW14" s="288"/>
      <c r="AX14" s="288"/>
      <c r="AY14" s="288"/>
    </row>
    <row r="15" spans="1:51" ht="6.75" customHeight="1" x14ac:dyDescent="0.5">
      <c r="A15" s="10"/>
      <c r="B15" s="10"/>
      <c r="C15" s="159"/>
      <c r="D15" s="160"/>
      <c r="E15" s="146"/>
      <c r="F15" s="146"/>
      <c r="G15" s="146"/>
      <c r="H15" s="146"/>
      <c r="I15" s="146"/>
      <c r="J15" s="146"/>
      <c r="K15" s="146"/>
      <c r="L15" s="146"/>
      <c r="M15" s="146"/>
      <c r="N15" s="146"/>
      <c r="O15" s="146"/>
      <c r="P15" s="146"/>
      <c r="Q15" s="146"/>
      <c r="R15" s="146"/>
      <c r="S15" s="146"/>
      <c r="T15" s="146"/>
      <c r="U15" s="146"/>
      <c r="V15" s="146"/>
      <c r="W15" s="146"/>
      <c r="X15" s="147"/>
      <c r="Y15" s="147"/>
      <c r="Z15" s="147"/>
      <c r="AA15" s="147"/>
      <c r="AB15" s="147"/>
      <c r="AC15" s="147"/>
      <c r="AD15" s="147"/>
      <c r="AE15" s="147"/>
      <c r="AF15" s="147"/>
      <c r="AG15" s="147"/>
      <c r="AH15" s="147"/>
      <c r="AI15" s="147"/>
      <c r="AJ15" s="147"/>
      <c r="AK15" s="147"/>
      <c r="AL15" s="147"/>
      <c r="AM15" s="147"/>
      <c r="AN15" s="147"/>
      <c r="AO15" s="147"/>
      <c r="AP15" s="147"/>
      <c r="AQ15" s="147"/>
      <c r="AR15" s="10"/>
      <c r="AS15" s="10"/>
      <c r="AT15" s="10"/>
      <c r="AU15" s="288"/>
      <c r="AV15" s="288"/>
      <c r="AW15" s="288"/>
      <c r="AX15" s="288"/>
      <c r="AY15" s="288"/>
    </row>
    <row r="16" spans="1:51" ht="15.75" x14ac:dyDescent="0.5">
      <c r="A16" s="165" t="s">
        <v>249</v>
      </c>
      <c r="B16" s="165"/>
      <c r="C16" s="159"/>
      <c r="D16" s="162">
        <f t="shared" ref="D16:AQ16" si="7">D10+D14</f>
        <v>0</v>
      </c>
      <c r="E16" s="163">
        <f t="shared" si="7"/>
        <v>0</v>
      </c>
      <c r="F16" s="163">
        <f t="shared" si="7"/>
        <v>0</v>
      </c>
      <c r="G16" s="163">
        <f t="shared" si="7"/>
        <v>0</v>
      </c>
      <c r="H16" s="163">
        <f t="shared" si="7"/>
        <v>0</v>
      </c>
      <c r="I16" s="163">
        <f t="shared" si="7"/>
        <v>0</v>
      </c>
      <c r="J16" s="163">
        <f t="shared" si="7"/>
        <v>0</v>
      </c>
      <c r="K16" s="163">
        <f t="shared" si="7"/>
        <v>0</v>
      </c>
      <c r="L16" s="163">
        <f t="shared" si="7"/>
        <v>0</v>
      </c>
      <c r="M16" s="163">
        <f t="shared" si="7"/>
        <v>0</v>
      </c>
      <c r="N16" s="163">
        <f t="shared" si="7"/>
        <v>0</v>
      </c>
      <c r="O16" s="163">
        <f t="shared" si="7"/>
        <v>0</v>
      </c>
      <c r="P16" s="163">
        <f t="shared" si="7"/>
        <v>0</v>
      </c>
      <c r="Q16" s="163">
        <f t="shared" si="7"/>
        <v>0</v>
      </c>
      <c r="R16" s="163">
        <f t="shared" si="7"/>
        <v>0</v>
      </c>
      <c r="S16" s="163">
        <f t="shared" si="7"/>
        <v>0</v>
      </c>
      <c r="T16" s="163">
        <f t="shared" si="7"/>
        <v>0</v>
      </c>
      <c r="U16" s="163">
        <f t="shared" si="7"/>
        <v>0</v>
      </c>
      <c r="V16" s="163">
        <f t="shared" si="7"/>
        <v>0</v>
      </c>
      <c r="W16" s="163">
        <f t="shared" si="7"/>
        <v>0</v>
      </c>
      <c r="X16" s="164">
        <f t="shared" si="7"/>
        <v>0</v>
      </c>
      <c r="Y16" s="164">
        <f t="shared" si="7"/>
        <v>0</v>
      </c>
      <c r="Z16" s="164">
        <f t="shared" si="7"/>
        <v>0</v>
      </c>
      <c r="AA16" s="164">
        <f t="shared" si="7"/>
        <v>0</v>
      </c>
      <c r="AB16" s="164">
        <f t="shared" si="7"/>
        <v>0</v>
      </c>
      <c r="AC16" s="164">
        <f t="shared" si="7"/>
        <v>0</v>
      </c>
      <c r="AD16" s="164">
        <f t="shared" si="7"/>
        <v>0</v>
      </c>
      <c r="AE16" s="164">
        <f t="shared" si="7"/>
        <v>0</v>
      </c>
      <c r="AF16" s="164">
        <f t="shared" si="7"/>
        <v>0</v>
      </c>
      <c r="AG16" s="164">
        <f t="shared" si="7"/>
        <v>0</v>
      </c>
      <c r="AH16" s="164">
        <f t="shared" si="7"/>
        <v>0</v>
      </c>
      <c r="AI16" s="164">
        <f t="shared" si="7"/>
        <v>0</v>
      </c>
      <c r="AJ16" s="164">
        <f t="shared" si="7"/>
        <v>0</v>
      </c>
      <c r="AK16" s="164">
        <f t="shared" si="7"/>
        <v>0</v>
      </c>
      <c r="AL16" s="164">
        <f t="shared" si="7"/>
        <v>0</v>
      </c>
      <c r="AM16" s="164">
        <f t="shared" si="7"/>
        <v>0</v>
      </c>
      <c r="AN16" s="164">
        <f t="shared" si="7"/>
        <v>0</v>
      </c>
      <c r="AO16" s="164">
        <f t="shared" si="7"/>
        <v>0</v>
      </c>
      <c r="AP16" s="164">
        <f t="shared" si="7"/>
        <v>0</v>
      </c>
      <c r="AQ16" s="164">
        <f t="shared" si="7"/>
        <v>0</v>
      </c>
      <c r="AR16" s="10"/>
      <c r="AS16" s="10"/>
      <c r="AT16" s="10"/>
      <c r="AU16" s="288"/>
      <c r="AV16" s="288"/>
      <c r="AW16" s="288"/>
      <c r="AX16" s="288"/>
      <c r="AY16" s="288"/>
    </row>
    <row r="17" spans="1:51" ht="5.25" customHeight="1" x14ac:dyDescent="0.5">
      <c r="A17" s="15" t="s">
        <v>53</v>
      </c>
      <c r="B17" s="15"/>
      <c r="C17" s="159"/>
      <c r="D17" s="160"/>
      <c r="E17" s="146"/>
      <c r="F17" s="146"/>
      <c r="G17" s="146"/>
      <c r="H17" s="146"/>
      <c r="I17" s="146"/>
      <c r="J17" s="146"/>
      <c r="K17" s="146"/>
      <c r="L17" s="146"/>
      <c r="M17" s="146"/>
      <c r="N17" s="146"/>
      <c r="O17" s="146"/>
      <c r="P17" s="146"/>
      <c r="Q17" s="146"/>
      <c r="R17" s="146"/>
      <c r="S17" s="146"/>
      <c r="T17" s="146"/>
      <c r="U17" s="146"/>
      <c r="V17" s="146"/>
      <c r="W17" s="146"/>
      <c r="X17" s="147"/>
      <c r="Y17" s="147"/>
      <c r="Z17" s="147"/>
      <c r="AA17" s="147"/>
      <c r="AB17" s="147"/>
      <c r="AC17" s="147"/>
      <c r="AD17" s="147"/>
      <c r="AE17" s="147"/>
      <c r="AF17" s="147"/>
      <c r="AG17" s="147"/>
      <c r="AH17" s="147"/>
      <c r="AI17" s="147"/>
      <c r="AJ17" s="147"/>
      <c r="AK17" s="147"/>
      <c r="AL17" s="147"/>
      <c r="AM17" s="147"/>
      <c r="AN17" s="147"/>
      <c r="AO17" s="147"/>
      <c r="AP17" s="147"/>
      <c r="AQ17" s="147"/>
      <c r="AR17" s="10"/>
      <c r="AS17" s="10"/>
      <c r="AT17" s="10"/>
      <c r="AU17" s="288"/>
      <c r="AV17" s="288"/>
      <c r="AW17" s="288"/>
      <c r="AX17" s="288"/>
      <c r="AY17" s="288"/>
    </row>
    <row r="18" spans="1:51" ht="15.75" x14ac:dyDescent="0.5">
      <c r="A18" s="138" t="s">
        <v>250</v>
      </c>
      <c r="B18" s="139"/>
      <c r="C18" s="140"/>
      <c r="D18" s="141"/>
      <c r="E18" s="142"/>
      <c r="F18" s="142"/>
      <c r="G18" s="142"/>
      <c r="H18" s="142"/>
      <c r="I18" s="142"/>
      <c r="J18" s="142"/>
      <c r="K18" s="142"/>
      <c r="L18" s="142"/>
      <c r="M18" s="142"/>
      <c r="N18" s="142"/>
      <c r="O18" s="142"/>
      <c r="P18" s="142"/>
      <c r="Q18" s="142"/>
      <c r="R18" s="142"/>
      <c r="S18" s="142"/>
      <c r="T18" s="142"/>
      <c r="U18" s="142"/>
      <c r="V18" s="142"/>
      <c r="W18" s="142"/>
      <c r="X18" s="143"/>
      <c r="Y18" s="143"/>
      <c r="Z18" s="143"/>
      <c r="AA18" s="143"/>
      <c r="AB18" s="143"/>
      <c r="AC18" s="143"/>
      <c r="AD18" s="143"/>
      <c r="AE18" s="143"/>
      <c r="AF18" s="143"/>
      <c r="AG18" s="143"/>
      <c r="AH18" s="143"/>
      <c r="AI18" s="143"/>
      <c r="AJ18" s="143"/>
      <c r="AK18" s="143"/>
      <c r="AL18" s="143"/>
      <c r="AM18" s="143"/>
      <c r="AN18" s="143"/>
      <c r="AO18" s="143"/>
      <c r="AP18" s="143"/>
      <c r="AQ18" s="143"/>
      <c r="AR18" s="10"/>
      <c r="AS18" s="10"/>
      <c r="AT18" s="10"/>
      <c r="AU18" s="288"/>
      <c r="AV18" s="288"/>
      <c r="AW18" s="288"/>
      <c r="AX18" s="288"/>
      <c r="AY18" s="288"/>
    </row>
    <row r="19" spans="1:51" s="396" customFormat="1" ht="15.75" x14ac:dyDescent="0.5">
      <c r="A19" s="166" t="s">
        <v>251</v>
      </c>
      <c r="B19" s="166"/>
      <c r="C19" s="144">
        <v>0.05</v>
      </c>
      <c r="D19" s="167">
        <f t="shared" ref="D19:AQ19" si="8">+$C19*D6</f>
        <v>0</v>
      </c>
      <c r="E19" s="168">
        <f t="shared" si="8"/>
        <v>0</v>
      </c>
      <c r="F19" s="168">
        <f t="shared" si="8"/>
        <v>0</v>
      </c>
      <c r="G19" s="168">
        <f t="shared" si="8"/>
        <v>0</v>
      </c>
      <c r="H19" s="168">
        <f t="shared" si="8"/>
        <v>0</v>
      </c>
      <c r="I19" s="168">
        <f t="shared" si="8"/>
        <v>0</v>
      </c>
      <c r="J19" s="168">
        <f t="shared" si="8"/>
        <v>0</v>
      </c>
      <c r="K19" s="168">
        <f t="shared" si="8"/>
        <v>0</v>
      </c>
      <c r="L19" s="168">
        <f t="shared" si="8"/>
        <v>0</v>
      </c>
      <c r="M19" s="168">
        <f t="shared" si="8"/>
        <v>0</v>
      </c>
      <c r="N19" s="168">
        <f t="shared" si="8"/>
        <v>0</v>
      </c>
      <c r="O19" s="168">
        <f t="shared" si="8"/>
        <v>0</v>
      </c>
      <c r="P19" s="168">
        <f t="shared" si="8"/>
        <v>0</v>
      </c>
      <c r="Q19" s="168">
        <f t="shared" si="8"/>
        <v>0</v>
      </c>
      <c r="R19" s="168">
        <f t="shared" si="8"/>
        <v>0</v>
      </c>
      <c r="S19" s="168">
        <f t="shared" si="8"/>
        <v>0</v>
      </c>
      <c r="T19" s="168">
        <f t="shared" si="8"/>
        <v>0</v>
      </c>
      <c r="U19" s="168">
        <f t="shared" si="8"/>
        <v>0</v>
      </c>
      <c r="V19" s="168">
        <f t="shared" si="8"/>
        <v>0</v>
      </c>
      <c r="W19" s="168">
        <f t="shared" si="8"/>
        <v>0</v>
      </c>
      <c r="X19" s="169">
        <f t="shared" si="8"/>
        <v>0</v>
      </c>
      <c r="Y19" s="169">
        <f t="shared" si="8"/>
        <v>0</v>
      </c>
      <c r="Z19" s="169">
        <f t="shared" si="8"/>
        <v>0</v>
      </c>
      <c r="AA19" s="169">
        <f t="shared" si="8"/>
        <v>0</v>
      </c>
      <c r="AB19" s="169">
        <f t="shared" si="8"/>
        <v>0</v>
      </c>
      <c r="AC19" s="169">
        <f t="shared" si="8"/>
        <v>0</v>
      </c>
      <c r="AD19" s="169">
        <f t="shared" si="8"/>
        <v>0</v>
      </c>
      <c r="AE19" s="169">
        <f t="shared" si="8"/>
        <v>0</v>
      </c>
      <c r="AF19" s="169">
        <f t="shared" si="8"/>
        <v>0</v>
      </c>
      <c r="AG19" s="169">
        <f t="shared" si="8"/>
        <v>0</v>
      </c>
      <c r="AH19" s="169">
        <f t="shared" si="8"/>
        <v>0</v>
      </c>
      <c r="AI19" s="169">
        <f t="shared" si="8"/>
        <v>0</v>
      </c>
      <c r="AJ19" s="169">
        <f t="shared" si="8"/>
        <v>0</v>
      </c>
      <c r="AK19" s="169">
        <f t="shared" si="8"/>
        <v>0</v>
      </c>
      <c r="AL19" s="169">
        <f t="shared" si="8"/>
        <v>0</v>
      </c>
      <c r="AM19" s="169">
        <f t="shared" si="8"/>
        <v>0</v>
      </c>
      <c r="AN19" s="169">
        <f t="shared" si="8"/>
        <v>0</v>
      </c>
      <c r="AO19" s="169">
        <f t="shared" si="8"/>
        <v>0</v>
      </c>
      <c r="AP19" s="169">
        <f t="shared" si="8"/>
        <v>0</v>
      </c>
      <c r="AQ19" s="169">
        <f t="shared" si="8"/>
        <v>0</v>
      </c>
      <c r="AR19" s="22"/>
      <c r="AS19" s="22"/>
      <c r="AT19" s="22"/>
      <c r="AU19" s="336"/>
      <c r="AV19" s="336"/>
      <c r="AW19" s="336"/>
      <c r="AX19" s="336"/>
      <c r="AY19" s="336"/>
    </row>
    <row r="20" spans="1:51" s="396" customFormat="1" ht="15.75" x14ac:dyDescent="0.5">
      <c r="A20" s="166" t="s">
        <v>244</v>
      </c>
      <c r="B20" s="166"/>
      <c r="C20" s="144">
        <v>0.05</v>
      </c>
      <c r="D20" s="167">
        <f t="shared" ref="D20:W20" si="9">$C$20*D7</f>
        <v>0</v>
      </c>
      <c r="E20" s="168">
        <f t="shared" si="9"/>
        <v>0</v>
      </c>
      <c r="F20" s="168">
        <f t="shared" si="9"/>
        <v>0</v>
      </c>
      <c r="G20" s="168">
        <f t="shared" si="9"/>
        <v>0</v>
      </c>
      <c r="H20" s="168">
        <f t="shared" si="9"/>
        <v>0</v>
      </c>
      <c r="I20" s="168">
        <f t="shared" si="9"/>
        <v>0</v>
      </c>
      <c r="J20" s="168">
        <f t="shared" si="9"/>
        <v>0</v>
      </c>
      <c r="K20" s="168">
        <f t="shared" si="9"/>
        <v>0</v>
      </c>
      <c r="L20" s="168">
        <f t="shared" si="9"/>
        <v>0</v>
      </c>
      <c r="M20" s="168">
        <f t="shared" si="9"/>
        <v>0</v>
      </c>
      <c r="N20" s="168">
        <f t="shared" si="9"/>
        <v>0</v>
      </c>
      <c r="O20" s="168">
        <f t="shared" si="9"/>
        <v>0</v>
      </c>
      <c r="P20" s="168">
        <f t="shared" si="9"/>
        <v>0</v>
      </c>
      <c r="Q20" s="168">
        <f t="shared" si="9"/>
        <v>0</v>
      </c>
      <c r="R20" s="168">
        <f t="shared" si="9"/>
        <v>0</v>
      </c>
      <c r="S20" s="168">
        <f t="shared" si="9"/>
        <v>0</v>
      </c>
      <c r="T20" s="168">
        <f t="shared" si="9"/>
        <v>0</v>
      </c>
      <c r="U20" s="168">
        <f t="shared" si="9"/>
        <v>0</v>
      </c>
      <c r="V20" s="168">
        <f t="shared" si="9"/>
        <v>0</v>
      </c>
      <c r="W20" s="168">
        <f t="shared" si="9"/>
        <v>0</v>
      </c>
      <c r="X20" s="169">
        <f t="shared" ref="X20:AQ20" si="10">$C$20*X7</f>
        <v>0</v>
      </c>
      <c r="Y20" s="169">
        <f t="shared" si="10"/>
        <v>0</v>
      </c>
      <c r="Z20" s="169">
        <f t="shared" si="10"/>
        <v>0</v>
      </c>
      <c r="AA20" s="169">
        <f t="shared" si="10"/>
        <v>0</v>
      </c>
      <c r="AB20" s="169">
        <f t="shared" si="10"/>
        <v>0</v>
      </c>
      <c r="AC20" s="169">
        <f t="shared" si="10"/>
        <v>0</v>
      </c>
      <c r="AD20" s="169">
        <f t="shared" si="10"/>
        <v>0</v>
      </c>
      <c r="AE20" s="169">
        <f t="shared" si="10"/>
        <v>0</v>
      </c>
      <c r="AF20" s="169">
        <f t="shared" si="10"/>
        <v>0</v>
      </c>
      <c r="AG20" s="169">
        <f t="shared" si="10"/>
        <v>0</v>
      </c>
      <c r="AH20" s="169">
        <f t="shared" si="10"/>
        <v>0</v>
      </c>
      <c r="AI20" s="169">
        <f t="shared" si="10"/>
        <v>0</v>
      </c>
      <c r="AJ20" s="169">
        <f t="shared" si="10"/>
        <v>0</v>
      </c>
      <c r="AK20" s="169">
        <f t="shared" si="10"/>
        <v>0</v>
      </c>
      <c r="AL20" s="169">
        <f t="shared" si="10"/>
        <v>0</v>
      </c>
      <c r="AM20" s="169">
        <f t="shared" si="10"/>
        <v>0</v>
      </c>
      <c r="AN20" s="169">
        <f t="shared" si="10"/>
        <v>0</v>
      </c>
      <c r="AO20" s="169">
        <f t="shared" si="10"/>
        <v>0</v>
      </c>
      <c r="AP20" s="169">
        <f t="shared" si="10"/>
        <v>0</v>
      </c>
      <c r="AQ20" s="169">
        <f t="shared" si="10"/>
        <v>0</v>
      </c>
      <c r="AR20" s="22"/>
      <c r="AS20" s="22"/>
      <c r="AT20" s="22"/>
      <c r="AU20" s="336"/>
      <c r="AV20" s="336"/>
      <c r="AW20" s="336"/>
      <c r="AX20" s="336"/>
      <c r="AY20" s="336"/>
    </row>
    <row r="21" spans="1:51" s="396" customFormat="1" ht="15.75" x14ac:dyDescent="0.5">
      <c r="A21" s="166" t="s">
        <v>252</v>
      </c>
      <c r="B21" s="166"/>
      <c r="C21" s="144">
        <v>0.05</v>
      </c>
      <c r="D21" s="167">
        <f>+$C21*(D13)</f>
        <v>0</v>
      </c>
      <c r="E21" s="168">
        <f t="shared" ref="E21:AQ21" si="11">+$C21*(E13)</f>
        <v>0</v>
      </c>
      <c r="F21" s="168">
        <f t="shared" si="11"/>
        <v>0</v>
      </c>
      <c r="G21" s="168">
        <f t="shared" si="11"/>
        <v>0</v>
      </c>
      <c r="H21" s="168">
        <f t="shared" si="11"/>
        <v>0</v>
      </c>
      <c r="I21" s="168">
        <f t="shared" si="11"/>
        <v>0</v>
      </c>
      <c r="J21" s="168">
        <f t="shared" si="11"/>
        <v>0</v>
      </c>
      <c r="K21" s="168">
        <f t="shared" si="11"/>
        <v>0</v>
      </c>
      <c r="L21" s="168">
        <f t="shared" si="11"/>
        <v>0</v>
      </c>
      <c r="M21" s="168">
        <f t="shared" si="11"/>
        <v>0</v>
      </c>
      <c r="N21" s="168">
        <f t="shared" si="11"/>
        <v>0</v>
      </c>
      <c r="O21" s="168">
        <f t="shared" si="11"/>
        <v>0</v>
      </c>
      <c r="P21" s="168">
        <f t="shared" si="11"/>
        <v>0</v>
      </c>
      <c r="Q21" s="168">
        <f t="shared" si="11"/>
        <v>0</v>
      </c>
      <c r="R21" s="168">
        <f t="shared" si="11"/>
        <v>0</v>
      </c>
      <c r="S21" s="168">
        <f t="shared" si="11"/>
        <v>0</v>
      </c>
      <c r="T21" s="168">
        <f t="shared" si="11"/>
        <v>0</v>
      </c>
      <c r="U21" s="168">
        <f t="shared" si="11"/>
        <v>0</v>
      </c>
      <c r="V21" s="168">
        <f t="shared" si="11"/>
        <v>0</v>
      </c>
      <c r="W21" s="168">
        <f t="shared" si="11"/>
        <v>0</v>
      </c>
      <c r="X21" s="169">
        <f t="shared" si="11"/>
        <v>0</v>
      </c>
      <c r="Y21" s="169">
        <f t="shared" si="11"/>
        <v>0</v>
      </c>
      <c r="Z21" s="169">
        <f t="shared" si="11"/>
        <v>0</v>
      </c>
      <c r="AA21" s="169">
        <f t="shared" si="11"/>
        <v>0</v>
      </c>
      <c r="AB21" s="169">
        <f t="shared" si="11"/>
        <v>0</v>
      </c>
      <c r="AC21" s="169">
        <f t="shared" si="11"/>
        <v>0</v>
      </c>
      <c r="AD21" s="169">
        <f t="shared" si="11"/>
        <v>0</v>
      </c>
      <c r="AE21" s="169">
        <f t="shared" si="11"/>
        <v>0</v>
      </c>
      <c r="AF21" s="169">
        <f t="shared" si="11"/>
        <v>0</v>
      </c>
      <c r="AG21" s="169">
        <f t="shared" si="11"/>
        <v>0</v>
      </c>
      <c r="AH21" s="169">
        <f t="shared" si="11"/>
        <v>0</v>
      </c>
      <c r="AI21" s="169">
        <f t="shared" si="11"/>
        <v>0</v>
      </c>
      <c r="AJ21" s="169">
        <f t="shared" si="11"/>
        <v>0</v>
      </c>
      <c r="AK21" s="169">
        <f t="shared" si="11"/>
        <v>0</v>
      </c>
      <c r="AL21" s="169">
        <f t="shared" si="11"/>
        <v>0</v>
      </c>
      <c r="AM21" s="169">
        <f t="shared" si="11"/>
        <v>0</v>
      </c>
      <c r="AN21" s="169">
        <f t="shared" si="11"/>
        <v>0</v>
      </c>
      <c r="AO21" s="169">
        <f t="shared" si="11"/>
        <v>0</v>
      </c>
      <c r="AP21" s="169">
        <f t="shared" si="11"/>
        <v>0</v>
      </c>
      <c r="AQ21" s="169">
        <f t="shared" si="11"/>
        <v>0</v>
      </c>
      <c r="AR21" s="22"/>
      <c r="AS21" s="22"/>
      <c r="AT21" s="22"/>
      <c r="AU21" s="336"/>
      <c r="AV21" s="336"/>
      <c r="AW21" s="336"/>
      <c r="AX21" s="336"/>
      <c r="AY21" s="336"/>
    </row>
    <row r="22" spans="1:51" ht="15.75" x14ac:dyDescent="0.5">
      <c r="A22" s="161" t="s">
        <v>253</v>
      </c>
      <c r="B22" s="161"/>
      <c r="C22" s="159"/>
      <c r="D22" s="170">
        <f t="shared" ref="D22:AQ22" si="12">SUM(D19:D21)</f>
        <v>0</v>
      </c>
      <c r="E22" s="171">
        <f t="shared" si="12"/>
        <v>0</v>
      </c>
      <c r="F22" s="171">
        <f t="shared" si="12"/>
        <v>0</v>
      </c>
      <c r="G22" s="171">
        <f t="shared" si="12"/>
        <v>0</v>
      </c>
      <c r="H22" s="171">
        <f t="shared" si="12"/>
        <v>0</v>
      </c>
      <c r="I22" s="171">
        <f t="shared" si="12"/>
        <v>0</v>
      </c>
      <c r="J22" s="171">
        <f t="shared" si="12"/>
        <v>0</v>
      </c>
      <c r="K22" s="171">
        <f t="shared" si="12"/>
        <v>0</v>
      </c>
      <c r="L22" s="171">
        <f t="shared" si="12"/>
        <v>0</v>
      </c>
      <c r="M22" s="171">
        <f t="shared" si="12"/>
        <v>0</v>
      </c>
      <c r="N22" s="171">
        <f t="shared" si="12"/>
        <v>0</v>
      </c>
      <c r="O22" s="171">
        <f t="shared" si="12"/>
        <v>0</v>
      </c>
      <c r="P22" s="171">
        <f t="shared" si="12"/>
        <v>0</v>
      </c>
      <c r="Q22" s="171">
        <f t="shared" si="12"/>
        <v>0</v>
      </c>
      <c r="R22" s="171">
        <f t="shared" si="12"/>
        <v>0</v>
      </c>
      <c r="S22" s="171">
        <f t="shared" si="12"/>
        <v>0</v>
      </c>
      <c r="T22" s="171">
        <f t="shared" si="12"/>
        <v>0</v>
      </c>
      <c r="U22" s="171">
        <f t="shared" si="12"/>
        <v>0</v>
      </c>
      <c r="V22" s="171">
        <f t="shared" si="12"/>
        <v>0</v>
      </c>
      <c r="W22" s="171">
        <f t="shared" si="12"/>
        <v>0</v>
      </c>
      <c r="X22" s="172">
        <f t="shared" si="12"/>
        <v>0</v>
      </c>
      <c r="Y22" s="172">
        <f t="shared" si="12"/>
        <v>0</v>
      </c>
      <c r="Z22" s="172">
        <f t="shared" si="12"/>
        <v>0</v>
      </c>
      <c r="AA22" s="172">
        <f t="shared" si="12"/>
        <v>0</v>
      </c>
      <c r="AB22" s="172">
        <f t="shared" si="12"/>
        <v>0</v>
      </c>
      <c r="AC22" s="172">
        <f t="shared" si="12"/>
        <v>0</v>
      </c>
      <c r="AD22" s="172">
        <f t="shared" si="12"/>
        <v>0</v>
      </c>
      <c r="AE22" s="172">
        <f t="shared" si="12"/>
        <v>0</v>
      </c>
      <c r="AF22" s="172">
        <f t="shared" si="12"/>
        <v>0</v>
      </c>
      <c r="AG22" s="172">
        <f t="shared" si="12"/>
        <v>0</v>
      </c>
      <c r="AH22" s="172">
        <f t="shared" si="12"/>
        <v>0</v>
      </c>
      <c r="AI22" s="172">
        <f t="shared" si="12"/>
        <v>0</v>
      </c>
      <c r="AJ22" s="172">
        <f t="shared" si="12"/>
        <v>0</v>
      </c>
      <c r="AK22" s="172">
        <f t="shared" si="12"/>
        <v>0</v>
      </c>
      <c r="AL22" s="172">
        <f t="shared" si="12"/>
        <v>0</v>
      </c>
      <c r="AM22" s="172">
        <f t="shared" si="12"/>
        <v>0</v>
      </c>
      <c r="AN22" s="172">
        <f t="shared" si="12"/>
        <v>0</v>
      </c>
      <c r="AO22" s="172">
        <f t="shared" si="12"/>
        <v>0</v>
      </c>
      <c r="AP22" s="172">
        <f t="shared" si="12"/>
        <v>0</v>
      </c>
      <c r="AQ22" s="172">
        <f t="shared" si="12"/>
        <v>0</v>
      </c>
      <c r="AR22" s="10"/>
      <c r="AS22" s="10"/>
      <c r="AT22" s="10"/>
      <c r="AU22" s="288"/>
      <c r="AV22" s="288"/>
      <c r="AW22" s="288"/>
      <c r="AX22" s="288"/>
      <c r="AY22" s="288"/>
    </row>
    <row r="23" spans="1:51" ht="6.75" customHeight="1" x14ac:dyDescent="0.5">
      <c r="A23" s="10"/>
      <c r="B23" s="10"/>
      <c r="C23" s="173"/>
      <c r="D23" s="160"/>
      <c r="E23" s="146"/>
      <c r="F23" s="146"/>
      <c r="G23" s="146"/>
      <c r="H23" s="146"/>
      <c r="I23" s="146"/>
      <c r="J23" s="146"/>
      <c r="K23" s="146"/>
      <c r="L23" s="146"/>
      <c r="M23" s="146"/>
      <c r="N23" s="146"/>
      <c r="O23" s="146"/>
      <c r="P23" s="146"/>
      <c r="Q23" s="146"/>
      <c r="R23" s="146"/>
      <c r="S23" s="146"/>
      <c r="T23" s="146"/>
      <c r="U23" s="146"/>
      <c r="V23" s="146"/>
      <c r="W23" s="146"/>
      <c r="X23" s="147"/>
      <c r="Y23" s="147"/>
      <c r="Z23" s="147"/>
      <c r="AA23" s="147"/>
      <c r="AB23" s="147"/>
      <c r="AC23" s="147"/>
      <c r="AD23" s="147"/>
      <c r="AE23" s="147"/>
      <c r="AF23" s="147"/>
      <c r="AG23" s="147"/>
      <c r="AH23" s="147"/>
      <c r="AI23" s="147"/>
      <c r="AJ23" s="147"/>
      <c r="AK23" s="147"/>
      <c r="AL23" s="147"/>
      <c r="AM23" s="147"/>
      <c r="AN23" s="147"/>
      <c r="AO23" s="147"/>
      <c r="AP23" s="147"/>
      <c r="AQ23" s="147"/>
      <c r="AR23" s="10"/>
      <c r="AS23" s="10"/>
      <c r="AT23" s="10"/>
      <c r="AU23" s="288"/>
      <c r="AV23" s="288"/>
      <c r="AW23" s="288"/>
      <c r="AX23" s="288"/>
      <c r="AY23" s="288"/>
    </row>
    <row r="24" spans="1:51" ht="15.75" x14ac:dyDescent="0.5">
      <c r="A24" s="174" t="s">
        <v>254</v>
      </c>
      <c r="B24" s="175"/>
      <c r="C24" s="176"/>
      <c r="D24" s="177">
        <f t="shared" ref="D24:AQ24" si="13">D16-D22</f>
        <v>0</v>
      </c>
      <c r="E24" s="178">
        <f t="shared" si="13"/>
        <v>0</v>
      </c>
      <c r="F24" s="178">
        <f t="shared" si="13"/>
        <v>0</v>
      </c>
      <c r="G24" s="178">
        <f t="shared" si="13"/>
        <v>0</v>
      </c>
      <c r="H24" s="178">
        <f t="shared" si="13"/>
        <v>0</v>
      </c>
      <c r="I24" s="178">
        <f t="shared" si="13"/>
        <v>0</v>
      </c>
      <c r="J24" s="178">
        <f t="shared" si="13"/>
        <v>0</v>
      </c>
      <c r="K24" s="178">
        <f t="shared" si="13"/>
        <v>0</v>
      </c>
      <c r="L24" s="178">
        <f t="shared" si="13"/>
        <v>0</v>
      </c>
      <c r="M24" s="178">
        <f t="shared" si="13"/>
        <v>0</v>
      </c>
      <c r="N24" s="178">
        <f t="shared" si="13"/>
        <v>0</v>
      </c>
      <c r="O24" s="178">
        <f t="shared" si="13"/>
        <v>0</v>
      </c>
      <c r="P24" s="178">
        <f t="shared" si="13"/>
        <v>0</v>
      </c>
      <c r="Q24" s="178">
        <f t="shared" si="13"/>
        <v>0</v>
      </c>
      <c r="R24" s="178">
        <f t="shared" si="13"/>
        <v>0</v>
      </c>
      <c r="S24" s="178">
        <f t="shared" si="13"/>
        <v>0</v>
      </c>
      <c r="T24" s="178">
        <f t="shared" si="13"/>
        <v>0</v>
      </c>
      <c r="U24" s="178">
        <f t="shared" si="13"/>
        <v>0</v>
      </c>
      <c r="V24" s="178">
        <f t="shared" si="13"/>
        <v>0</v>
      </c>
      <c r="W24" s="178">
        <f t="shared" si="13"/>
        <v>0</v>
      </c>
      <c r="X24" s="179">
        <f t="shared" si="13"/>
        <v>0</v>
      </c>
      <c r="Y24" s="179">
        <f t="shared" si="13"/>
        <v>0</v>
      </c>
      <c r="Z24" s="179">
        <f t="shared" si="13"/>
        <v>0</v>
      </c>
      <c r="AA24" s="179">
        <f t="shared" si="13"/>
        <v>0</v>
      </c>
      <c r="AB24" s="179">
        <f t="shared" si="13"/>
        <v>0</v>
      </c>
      <c r="AC24" s="179">
        <f t="shared" si="13"/>
        <v>0</v>
      </c>
      <c r="AD24" s="179">
        <f t="shared" si="13"/>
        <v>0</v>
      </c>
      <c r="AE24" s="179">
        <f t="shared" si="13"/>
        <v>0</v>
      </c>
      <c r="AF24" s="179">
        <f t="shared" si="13"/>
        <v>0</v>
      </c>
      <c r="AG24" s="179">
        <f t="shared" si="13"/>
        <v>0</v>
      </c>
      <c r="AH24" s="179">
        <f t="shared" si="13"/>
        <v>0</v>
      </c>
      <c r="AI24" s="179">
        <f t="shared" si="13"/>
        <v>0</v>
      </c>
      <c r="AJ24" s="179">
        <f t="shared" si="13"/>
        <v>0</v>
      </c>
      <c r="AK24" s="179">
        <f t="shared" si="13"/>
        <v>0</v>
      </c>
      <c r="AL24" s="179">
        <f t="shared" si="13"/>
        <v>0</v>
      </c>
      <c r="AM24" s="179">
        <f t="shared" si="13"/>
        <v>0</v>
      </c>
      <c r="AN24" s="179">
        <f t="shared" si="13"/>
        <v>0</v>
      </c>
      <c r="AO24" s="179">
        <f t="shared" si="13"/>
        <v>0</v>
      </c>
      <c r="AP24" s="179">
        <f t="shared" si="13"/>
        <v>0</v>
      </c>
      <c r="AQ24" s="180">
        <f t="shared" si="13"/>
        <v>0</v>
      </c>
      <c r="AR24" s="10"/>
      <c r="AS24" s="10"/>
      <c r="AT24" s="10"/>
      <c r="AU24" s="288"/>
      <c r="AV24" s="288"/>
      <c r="AW24" s="288"/>
      <c r="AX24" s="288"/>
      <c r="AY24" s="288"/>
    </row>
    <row r="25" spans="1:51" ht="5.25" customHeight="1" x14ac:dyDescent="0.5">
      <c r="A25" s="10"/>
      <c r="B25" s="10"/>
      <c r="C25" s="181"/>
      <c r="D25" s="162"/>
      <c r="E25" s="163"/>
      <c r="F25" s="163"/>
      <c r="G25" s="163"/>
      <c r="H25" s="163"/>
      <c r="I25" s="163"/>
      <c r="J25" s="163"/>
      <c r="K25" s="163"/>
      <c r="L25" s="163"/>
      <c r="M25" s="163"/>
      <c r="N25" s="163"/>
      <c r="O25" s="163"/>
      <c r="P25" s="163"/>
      <c r="Q25" s="163"/>
      <c r="R25" s="163"/>
      <c r="S25" s="163"/>
      <c r="T25" s="163"/>
      <c r="U25" s="163"/>
      <c r="V25" s="163"/>
      <c r="W25" s="163"/>
      <c r="X25" s="164"/>
      <c r="Y25" s="164"/>
      <c r="Z25" s="164"/>
      <c r="AA25" s="164"/>
      <c r="AB25" s="164"/>
      <c r="AC25" s="164"/>
      <c r="AD25" s="164"/>
      <c r="AE25" s="164"/>
      <c r="AF25" s="164"/>
      <c r="AG25" s="164"/>
      <c r="AH25" s="164"/>
      <c r="AI25" s="164"/>
      <c r="AJ25" s="164"/>
      <c r="AK25" s="164"/>
      <c r="AL25" s="164"/>
      <c r="AM25" s="164"/>
      <c r="AN25" s="164"/>
      <c r="AO25" s="164"/>
      <c r="AP25" s="164"/>
      <c r="AQ25" s="164"/>
      <c r="AR25" s="10"/>
      <c r="AS25" s="10"/>
      <c r="AT25" s="10"/>
      <c r="AU25" s="288"/>
      <c r="AV25" s="288"/>
      <c r="AW25" s="288"/>
      <c r="AX25" s="288"/>
      <c r="AY25" s="288"/>
    </row>
    <row r="26" spans="1:51" ht="15.75" x14ac:dyDescent="0.5">
      <c r="A26" s="138" t="s">
        <v>255</v>
      </c>
      <c r="B26" s="182"/>
      <c r="C26" s="140"/>
      <c r="D26" s="141"/>
      <c r="E26" s="142"/>
      <c r="F26" s="142"/>
      <c r="G26" s="142"/>
      <c r="H26" s="142"/>
      <c r="I26" s="142"/>
      <c r="J26" s="142"/>
      <c r="K26" s="142"/>
      <c r="L26" s="142"/>
      <c r="M26" s="142"/>
      <c r="N26" s="142"/>
      <c r="O26" s="142"/>
      <c r="P26" s="142"/>
      <c r="Q26" s="142"/>
      <c r="R26" s="142"/>
      <c r="S26" s="142"/>
      <c r="T26" s="142"/>
      <c r="U26" s="142"/>
      <c r="V26" s="142"/>
      <c r="W26" s="142"/>
      <c r="X26" s="143"/>
      <c r="Y26" s="143"/>
      <c r="Z26" s="143"/>
      <c r="AA26" s="143"/>
      <c r="AB26" s="143"/>
      <c r="AC26" s="143"/>
      <c r="AD26" s="143"/>
      <c r="AE26" s="143"/>
      <c r="AF26" s="143"/>
      <c r="AG26" s="143"/>
      <c r="AH26" s="143"/>
      <c r="AI26" s="143"/>
      <c r="AJ26" s="143"/>
      <c r="AK26" s="143"/>
      <c r="AL26" s="143"/>
      <c r="AM26" s="143"/>
      <c r="AN26" s="143"/>
      <c r="AO26" s="143"/>
      <c r="AP26" s="143"/>
      <c r="AQ26" s="143"/>
      <c r="AR26" s="10"/>
      <c r="AS26" s="10"/>
      <c r="AT26" s="10"/>
      <c r="AU26" s="288"/>
      <c r="AV26" s="288"/>
      <c r="AW26" s="288"/>
      <c r="AX26" s="288"/>
      <c r="AY26" s="288"/>
    </row>
    <row r="27" spans="1:51" ht="29.25" customHeight="1" x14ac:dyDescent="0.5">
      <c r="A27" s="902" t="s">
        <v>256</v>
      </c>
      <c r="B27" s="902"/>
      <c r="C27" s="144">
        <v>3.5000000000000003E-2</v>
      </c>
      <c r="D27" s="160">
        <f>'Year 1 Operating Budget'!D69-'Year 1 Operating Budget'!D62</f>
        <v>0</v>
      </c>
      <c r="E27" s="146">
        <f t="shared" ref="E27:AQ27" si="14">(1+$C$27)*D27</f>
        <v>0</v>
      </c>
      <c r="F27" s="146">
        <f t="shared" si="14"/>
        <v>0</v>
      </c>
      <c r="G27" s="146">
        <f t="shared" si="14"/>
        <v>0</v>
      </c>
      <c r="H27" s="146">
        <f t="shared" si="14"/>
        <v>0</v>
      </c>
      <c r="I27" s="146">
        <f t="shared" si="14"/>
        <v>0</v>
      </c>
      <c r="J27" s="146">
        <f t="shared" si="14"/>
        <v>0</v>
      </c>
      <c r="K27" s="146">
        <f t="shared" si="14"/>
        <v>0</v>
      </c>
      <c r="L27" s="146">
        <f t="shared" si="14"/>
        <v>0</v>
      </c>
      <c r="M27" s="146">
        <f t="shared" si="14"/>
        <v>0</v>
      </c>
      <c r="N27" s="146">
        <f t="shared" si="14"/>
        <v>0</v>
      </c>
      <c r="O27" s="146">
        <f t="shared" si="14"/>
        <v>0</v>
      </c>
      <c r="P27" s="146">
        <f t="shared" si="14"/>
        <v>0</v>
      </c>
      <c r="Q27" s="146">
        <f t="shared" si="14"/>
        <v>0</v>
      </c>
      <c r="R27" s="146">
        <f t="shared" si="14"/>
        <v>0</v>
      </c>
      <c r="S27" s="146">
        <f t="shared" si="14"/>
        <v>0</v>
      </c>
      <c r="T27" s="146">
        <f t="shared" si="14"/>
        <v>0</v>
      </c>
      <c r="U27" s="146">
        <f t="shared" si="14"/>
        <v>0</v>
      </c>
      <c r="V27" s="146">
        <f t="shared" si="14"/>
        <v>0</v>
      </c>
      <c r="W27" s="146">
        <f t="shared" si="14"/>
        <v>0</v>
      </c>
      <c r="X27" s="147">
        <f t="shared" si="14"/>
        <v>0</v>
      </c>
      <c r="Y27" s="147">
        <f t="shared" si="14"/>
        <v>0</v>
      </c>
      <c r="Z27" s="147">
        <f t="shared" si="14"/>
        <v>0</v>
      </c>
      <c r="AA27" s="147">
        <f t="shared" si="14"/>
        <v>0</v>
      </c>
      <c r="AB27" s="147">
        <f t="shared" si="14"/>
        <v>0</v>
      </c>
      <c r="AC27" s="147">
        <f t="shared" si="14"/>
        <v>0</v>
      </c>
      <c r="AD27" s="147">
        <f t="shared" si="14"/>
        <v>0</v>
      </c>
      <c r="AE27" s="147">
        <f t="shared" si="14"/>
        <v>0</v>
      </c>
      <c r="AF27" s="147">
        <f t="shared" si="14"/>
        <v>0</v>
      </c>
      <c r="AG27" s="147">
        <f t="shared" si="14"/>
        <v>0</v>
      </c>
      <c r="AH27" s="147">
        <f t="shared" si="14"/>
        <v>0</v>
      </c>
      <c r="AI27" s="147">
        <f t="shared" si="14"/>
        <v>0</v>
      </c>
      <c r="AJ27" s="147">
        <f t="shared" si="14"/>
        <v>0</v>
      </c>
      <c r="AK27" s="147">
        <f t="shared" si="14"/>
        <v>0</v>
      </c>
      <c r="AL27" s="147">
        <f t="shared" si="14"/>
        <v>0</v>
      </c>
      <c r="AM27" s="147">
        <f t="shared" si="14"/>
        <v>0</v>
      </c>
      <c r="AN27" s="147">
        <f t="shared" si="14"/>
        <v>0</v>
      </c>
      <c r="AO27" s="147">
        <f t="shared" si="14"/>
        <v>0</v>
      </c>
      <c r="AP27" s="147">
        <f t="shared" si="14"/>
        <v>0</v>
      </c>
      <c r="AQ27" s="147">
        <f t="shared" si="14"/>
        <v>0</v>
      </c>
      <c r="AR27" s="10"/>
      <c r="AS27" s="10"/>
      <c r="AT27" s="10"/>
      <c r="AU27" s="288"/>
      <c r="AV27" s="288"/>
      <c r="AW27" s="288"/>
      <c r="AX27" s="288"/>
      <c r="AY27" s="288"/>
    </row>
    <row r="28" spans="1:51" ht="15" customHeight="1" x14ac:dyDescent="0.5">
      <c r="A28" s="183" t="s">
        <v>182</v>
      </c>
      <c r="B28" s="10"/>
      <c r="C28" s="144">
        <v>0.02</v>
      </c>
      <c r="D28" s="160">
        <f>'Year 1 Operating Budget'!D62</f>
        <v>0</v>
      </c>
      <c r="E28" s="146">
        <f>(1+$C$28)*D28</f>
        <v>0</v>
      </c>
      <c r="F28" s="146">
        <f t="shared" ref="F28:AQ28" si="15">(1+$C$28)*E28</f>
        <v>0</v>
      </c>
      <c r="G28" s="146">
        <f t="shared" si="15"/>
        <v>0</v>
      </c>
      <c r="H28" s="146">
        <f t="shared" si="15"/>
        <v>0</v>
      </c>
      <c r="I28" s="146">
        <f t="shared" si="15"/>
        <v>0</v>
      </c>
      <c r="J28" s="146">
        <f t="shared" si="15"/>
        <v>0</v>
      </c>
      <c r="K28" s="146">
        <f t="shared" si="15"/>
        <v>0</v>
      </c>
      <c r="L28" s="146">
        <f t="shared" si="15"/>
        <v>0</v>
      </c>
      <c r="M28" s="146">
        <f t="shared" si="15"/>
        <v>0</v>
      </c>
      <c r="N28" s="146">
        <f t="shared" si="15"/>
        <v>0</v>
      </c>
      <c r="O28" s="146">
        <f t="shared" si="15"/>
        <v>0</v>
      </c>
      <c r="P28" s="146">
        <f t="shared" si="15"/>
        <v>0</v>
      </c>
      <c r="Q28" s="146">
        <f t="shared" si="15"/>
        <v>0</v>
      </c>
      <c r="R28" s="146">
        <f t="shared" si="15"/>
        <v>0</v>
      </c>
      <c r="S28" s="146">
        <f t="shared" si="15"/>
        <v>0</v>
      </c>
      <c r="T28" s="146">
        <f t="shared" si="15"/>
        <v>0</v>
      </c>
      <c r="U28" s="146">
        <f t="shared" si="15"/>
        <v>0</v>
      </c>
      <c r="V28" s="146">
        <f t="shared" si="15"/>
        <v>0</v>
      </c>
      <c r="W28" s="146">
        <f t="shared" si="15"/>
        <v>0</v>
      </c>
      <c r="X28" s="147">
        <f t="shared" si="15"/>
        <v>0</v>
      </c>
      <c r="Y28" s="147">
        <f t="shared" si="15"/>
        <v>0</v>
      </c>
      <c r="Z28" s="147">
        <f t="shared" si="15"/>
        <v>0</v>
      </c>
      <c r="AA28" s="147">
        <f t="shared" si="15"/>
        <v>0</v>
      </c>
      <c r="AB28" s="147">
        <f t="shared" si="15"/>
        <v>0</v>
      </c>
      <c r="AC28" s="147">
        <f t="shared" si="15"/>
        <v>0</v>
      </c>
      <c r="AD28" s="147">
        <f t="shared" si="15"/>
        <v>0</v>
      </c>
      <c r="AE28" s="147">
        <f t="shared" si="15"/>
        <v>0</v>
      </c>
      <c r="AF28" s="147">
        <f t="shared" si="15"/>
        <v>0</v>
      </c>
      <c r="AG28" s="147">
        <f t="shared" si="15"/>
        <v>0</v>
      </c>
      <c r="AH28" s="147">
        <f t="shared" si="15"/>
        <v>0</v>
      </c>
      <c r="AI28" s="147">
        <f t="shared" si="15"/>
        <v>0</v>
      </c>
      <c r="AJ28" s="147">
        <f t="shared" si="15"/>
        <v>0</v>
      </c>
      <c r="AK28" s="147">
        <f t="shared" si="15"/>
        <v>0</v>
      </c>
      <c r="AL28" s="147">
        <f t="shared" si="15"/>
        <v>0</v>
      </c>
      <c r="AM28" s="147">
        <f t="shared" si="15"/>
        <v>0</v>
      </c>
      <c r="AN28" s="147">
        <f t="shared" si="15"/>
        <v>0</v>
      </c>
      <c r="AO28" s="147">
        <f t="shared" si="15"/>
        <v>0</v>
      </c>
      <c r="AP28" s="147">
        <f t="shared" si="15"/>
        <v>0</v>
      </c>
      <c r="AQ28" s="147">
        <f t="shared" si="15"/>
        <v>0</v>
      </c>
      <c r="AR28" s="10"/>
      <c r="AS28" s="10"/>
      <c r="AT28" s="10"/>
      <c r="AU28" s="288"/>
      <c r="AV28" s="288"/>
      <c r="AW28" s="288"/>
      <c r="AX28" s="288"/>
      <c r="AY28" s="288"/>
    </row>
    <row r="29" spans="1:51" ht="15.75" x14ac:dyDescent="0.5">
      <c r="A29" s="183" t="s">
        <v>90</v>
      </c>
      <c r="B29" s="183"/>
      <c r="C29" s="144">
        <v>0</v>
      </c>
      <c r="D29" s="160">
        <f>'Year 1 Operating Budget'!D72</f>
        <v>0</v>
      </c>
      <c r="E29" s="146">
        <f>D29*(1+$C$29)</f>
        <v>0</v>
      </c>
      <c r="F29" s="146">
        <f>(1+$C$29)*E29</f>
        <v>0</v>
      </c>
      <c r="G29" s="146">
        <f>(1+$C$29)*F29</f>
        <v>0</v>
      </c>
      <c r="H29" s="146">
        <f t="shared" ref="H29:AQ29" si="16">(1+$C$29)*G29</f>
        <v>0</v>
      </c>
      <c r="I29" s="146">
        <f t="shared" si="16"/>
        <v>0</v>
      </c>
      <c r="J29" s="146">
        <f t="shared" si="16"/>
        <v>0</v>
      </c>
      <c r="K29" s="146">
        <f t="shared" si="16"/>
        <v>0</v>
      </c>
      <c r="L29" s="146">
        <f t="shared" si="16"/>
        <v>0</v>
      </c>
      <c r="M29" s="146">
        <f t="shared" si="16"/>
        <v>0</v>
      </c>
      <c r="N29" s="146">
        <f t="shared" si="16"/>
        <v>0</v>
      </c>
      <c r="O29" s="146">
        <f t="shared" si="16"/>
        <v>0</v>
      </c>
      <c r="P29" s="146">
        <f t="shared" si="16"/>
        <v>0</v>
      </c>
      <c r="Q29" s="146">
        <f t="shared" si="16"/>
        <v>0</v>
      </c>
      <c r="R29" s="146">
        <f t="shared" si="16"/>
        <v>0</v>
      </c>
      <c r="S29" s="146">
        <f t="shared" si="16"/>
        <v>0</v>
      </c>
      <c r="T29" s="146">
        <f t="shared" si="16"/>
        <v>0</v>
      </c>
      <c r="U29" s="146">
        <f t="shared" si="16"/>
        <v>0</v>
      </c>
      <c r="V29" s="146">
        <f t="shared" si="16"/>
        <v>0</v>
      </c>
      <c r="W29" s="146">
        <f t="shared" si="16"/>
        <v>0</v>
      </c>
      <c r="X29" s="147">
        <f t="shared" si="16"/>
        <v>0</v>
      </c>
      <c r="Y29" s="147">
        <f t="shared" si="16"/>
        <v>0</v>
      </c>
      <c r="Z29" s="147">
        <f t="shared" si="16"/>
        <v>0</v>
      </c>
      <c r="AA29" s="147">
        <f t="shared" si="16"/>
        <v>0</v>
      </c>
      <c r="AB29" s="147">
        <f t="shared" si="16"/>
        <v>0</v>
      </c>
      <c r="AC29" s="147">
        <f t="shared" si="16"/>
        <v>0</v>
      </c>
      <c r="AD29" s="147">
        <f t="shared" si="16"/>
        <v>0</v>
      </c>
      <c r="AE29" s="147">
        <f t="shared" si="16"/>
        <v>0</v>
      </c>
      <c r="AF29" s="147">
        <f t="shared" si="16"/>
        <v>0</v>
      </c>
      <c r="AG29" s="147">
        <f t="shared" si="16"/>
        <v>0</v>
      </c>
      <c r="AH29" s="147">
        <f t="shared" si="16"/>
        <v>0</v>
      </c>
      <c r="AI29" s="147">
        <f t="shared" si="16"/>
        <v>0</v>
      </c>
      <c r="AJ29" s="147">
        <f t="shared" si="16"/>
        <v>0</v>
      </c>
      <c r="AK29" s="147">
        <f t="shared" si="16"/>
        <v>0</v>
      </c>
      <c r="AL29" s="147">
        <f t="shared" si="16"/>
        <v>0</v>
      </c>
      <c r="AM29" s="147">
        <f t="shared" si="16"/>
        <v>0</v>
      </c>
      <c r="AN29" s="147">
        <f t="shared" si="16"/>
        <v>0</v>
      </c>
      <c r="AO29" s="147">
        <f t="shared" si="16"/>
        <v>0</v>
      </c>
      <c r="AP29" s="147">
        <f t="shared" si="16"/>
        <v>0</v>
      </c>
      <c r="AQ29" s="147">
        <f t="shared" si="16"/>
        <v>0</v>
      </c>
      <c r="AR29" s="10"/>
      <c r="AS29" s="10"/>
      <c r="AT29" s="10"/>
      <c r="AU29" s="288"/>
      <c r="AV29" s="288"/>
      <c r="AW29" s="288"/>
      <c r="AX29" s="288"/>
      <c r="AY29" s="288"/>
    </row>
    <row r="30" spans="1:51" ht="15.75" x14ac:dyDescent="0.5">
      <c r="A30" s="184" t="s">
        <v>257</v>
      </c>
      <c r="B30" s="184"/>
      <c r="C30" s="144">
        <v>0</v>
      </c>
      <c r="D30" s="167">
        <v>0</v>
      </c>
      <c r="E30" s="146">
        <f>(1+$C$30)*D30</f>
        <v>0</v>
      </c>
      <c r="F30" s="146">
        <f t="shared" ref="F30:AQ30" si="17">(1+$C$30)*E30</f>
        <v>0</v>
      </c>
      <c r="G30" s="146">
        <f t="shared" si="17"/>
        <v>0</v>
      </c>
      <c r="H30" s="146">
        <f t="shared" si="17"/>
        <v>0</v>
      </c>
      <c r="I30" s="146">
        <f t="shared" si="17"/>
        <v>0</v>
      </c>
      <c r="J30" s="146">
        <f t="shared" si="17"/>
        <v>0</v>
      </c>
      <c r="K30" s="146">
        <f t="shared" si="17"/>
        <v>0</v>
      </c>
      <c r="L30" s="146">
        <f t="shared" si="17"/>
        <v>0</v>
      </c>
      <c r="M30" s="146">
        <f t="shared" si="17"/>
        <v>0</v>
      </c>
      <c r="N30" s="146">
        <f t="shared" si="17"/>
        <v>0</v>
      </c>
      <c r="O30" s="146">
        <f t="shared" si="17"/>
        <v>0</v>
      </c>
      <c r="P30" s="146">
        <f t="shared" si="17"/>
        <v>0</v>
      </c>
      <c r="Q30" s="146">
        <f t="shared" si="17"/>
        <v>0</v>
      </c>
      <c r="R30" s="146">
        <f t="shared" si="17"/>
        <v>0</v>
      </c>
      <c r="S30" s="146">
        <f t="shared" si="17"/>
        <v>0</v>
      </c>
      <c r="T30" s="146">
        <f t="shared" si="17"/>
        <v>0</v>
      </c>
      <c r="U30" s="146">
        <f t="shared" si="17"/>
        <v>0</v>
      </c>
      <c r="V30" s="146">
        <f t="shared" si="17"/>
        <v>0</v>
      </c>
      <c r="W30" s="146">
        <f t="shared" si="17"/>
        <v>0</v>
      </c>
      <c r="X30" s="147">
        <f t="shared" si="17"/>
        <v>0</v>
      </c>
      <c r="Y30" s="147">
        <f t="shared" si="17"/>
        <v>0</v>
      </c>
      <c r="Z30" s="147">
        <f t="shared" si="17"/>
        <v>0</v>
      </c>
      <c r="AA30" s="147">
        <f t="shared" si="17"/>
        <v>0</v>
      </c>
      <c r="AB30" s="147">
        <f t="shared" si="17"/>
        <v>0</v>
      </c>
      <c r="AC30" s="147">
        <f t="shared" si="17"/>
        <v>0</v>
      </c>
      <c r="AD30" s="147">
        <f t="shared" si="17"/>
        <v>0</v>
      </c>
      <c r="AE30" s="147">
        <f t="shared" si="17"/>
        <v>0</v>
      </c>
      <c r="AF30" s="147">
        <f t="shared" si="17"/>
        <v>0</v>
      </c>
      <c r="AG30" s="147">
        <f t="shared" si="17"/>
        <v>0</v>
      </c>
      <c r="AH30" s="147">
        <f t="shared" si="17"/>
        <v>0</v>
      </c>
      <c r="AI30" s="147">
        <f t="shared" si="17"/>
        <v>0</v>
      </c>
      <c r="AJ30" s="147">
        <f t="shared" si="17"/>
        <v>0</v>
      </c>
      <c r="AK30" s="147">
        <f t="shared" si="17"/>
        <v>0</v>
      </c>
      <c r="AL30" s="147">
        <f t="shared" si="17"/>
        <v>0</v>
      </c>
      <c r="AM30" s="147">
        <f t="shared" si="17"/>
        <v>0</v>
      </c>
      <c r="AN30" s="147">
        <f t="shared" si="17"/>
        <v>0</v>
      </c>
      <c r="AO30" s="147">
        <f t="shared" si="17"/>
        <v>0</v>
      </c>
      <c r="AP30" s="147">
        <f t="shared" si="17"/>
        <v>0</v>
      </c>
      <c r="AQ30" s="147">
        <f t="shared" si="17"/>
        <v>0</v>
      </c>
      <c r="AR30" s="10"/>
      <c r="AS30" s="10"/>
      <c r="AT30" s="10"/>
      <c r="AU30" s="288"/>
      <c r="AV30" s="288"/>
      <c r="AW30" s="288"/>
      <c r="AX30" s="288"/>
      <c r="AY30" s="288"/>
    </row>
    <row r="31" spans="1:51" ht="15.75" x14ac:dyDescent="0.5">
      <c r="A31" s="185" t="s">
        <v>258</v>
      </c>
      <c r="B31" s="185"/>
      <c r="C31" s="22"/>
      <c r="D31" s="186">
        <f t="shared" ref="D31:AQ31" si="18">SUM(D27:D30)</f>
        <v>0</v>
      </c>
      <c r="E31" s="187">
        <f t="shared" si="18"/>
        <v>0</v>
      </c>
      <c r="F31" s="187">
        <f t="shared" si="18"/>
        <v>0</v>
      </c>
      <c r="G31" s="187">
        <f t="shared" si="18"/>
        <v>0</v>
      </c>
      <c r="H31" s="187">
        <f t="shared" si="18"/>
        <v>0</v>
      </c>
      <c r="I31" s="187">
        <f t="shared" si="18"/>
        <v>0</v>
      </c>
      <c r="J31" s="187">
        <f t="shared" si="18"/>
        <v>0</v>
      </c>
      <c r="K31" s="187">
        <f t="shared" si="18"/>
        <v>0</v>
      </c>
      <c r="L31" s="187">
        <f t="shared" si="18"/>
        <v>0</v>
      </c>
      <c r="M31" s="187">
        <f t="shared" si="18"/>
        <v>0</v>
      </c>
      <c r="N31" s="187">
        <f t="shared" si="18"/>
        <v>0</v>
      </c>
      <c r="O31" s="187">
        <f t="shared" si="18"/>
        <v>0</v>
      </c>
      <c r="P31" s="187">
        <f t="shared" si="18"/>
        <v>0</v>
      </c>
      <c r="Q31" s="187">
        <f t="shared" si="18"/>
        <v>0</v>
      </c>
      <c r="R31" s="188">
        <f t="shared" si="18"/>
        <v>0</v>
      </c>
      <c r="S31" s="188">
        <f t="shared" si="18"/>
        <v>0</v>
      </c>
      <c r="T31" s="188">
        <f t="shared" si="18"/>
        <v>0</v>
      </c>
      <c r="U31" s="188">
        <f t="shared" si="18"/>
        <v>0</v>
      </c>
      <c r="V31" s="188">
        <f t="shared" si="18"/>
        <v>0</v>
      </c>
      <c r="W31" s="188">
        <f t="shared" si="18"/>
        <v>0</v>
      </c>
      <c r="X31" s="189">
        <f t="shared" si="18"/>
        <v>0</v>
      </c>
      <c r="Y31" s="189">
        <f t="shared" si="18"/>
        <v>0</v>
      </c>
      <c r="Z31" s="189">
        <f t="shared" si="18"/>
        <v>0</v>
      </c>
      <c r="AA31" s="189">
        <f t="shared" si="18"/>
        <v>0</v>
      </c>
      <c r="AB31" s="189">
        <f t="shared" si="18"/>
        <v>0</v>
      </c>
      <c r="AC31" s="189">
        <f t="shared" si="18"/>
        <v>0</v>
      </c>
      <c r="AD31" s="189">
        <f t="shared" si="18"/>
        <v>0</v>
      </c>
      <c r="AE31" s="189">
        <f t="shared" si="18"/>
        <v>0</v>
      </c>
      <c r="AF31" s="189">
        <f t="shared" si="18"/>
        <v>0</v>
      </c>
      <c r="AG31" s="189">
        <f t="shared" si="18"/>
        <v>0</v>
      </c>
      <c r="AH31" s="189">
        <f t="shared" si="18"/>
        <v>0</v>
      </c>
      <c r="AI31" s="189">
        <f t="shared" si="18"/>
        <v>0</v>
      </c>
      <c r="AJ31" s="189">
        <f t="shared" si="18"/>
        <v>0</v>
      </c>
      <c r="AK31" s="189">
        <f t="shared" si="18"/>
        <v>0</v>
      </c>
      <c r="AL31" s="189">
        <f t="shared" si="18"/>
        <v>0</v>
      </c>
      <c r="AM31" s="189">
        <f t="shared" si="18"/>
        <v>0</v>
      </c>
      <c r="AN31" s="189">
        <f t="shared" si="18"/>
        <v>0</v>
      </c>
      <c r="AO31" s="189">
        <f t="shared" si="18"/>
        <v>0</v>
      </c>
      <c r="AP31" s="189">
        <f t="shared" si="18"/>
        <v>0</v>
      </c>
      <c r="AQ31" s="189">
        <f t="shared" si="18"/>
        <v>0</v>
      </c>
      <c r="AR31" s="10"/>
      <c r="AS31" s="10"/>
      <c r="AT31" s="10"/>
      <c r="AU31" s="288"/>
      <c r="AV31" s="288"/>
      <c r="AW31" s="288"/>
      <c r="AX31" s="288"/>
      <c r="AY31" s="288"/>
    </row>
    <row r="32" spans="1:51" ht="6.75" customHeight="1" x14ac:dyDescent="0.5">
      <c r="A32" s="190"/>
      <c r="B32" s="190"/>
      <c r="C32" s="190"/>
      <c r="D32" s="170"/>
      <c r="E32" s="171"/>
      <c r="F32" s="171"/>
      <c r="G32" s="171"/>
      <c r="H32" s="171"/>
      <c r="I32" s="171"/>
      <c r="J32" s="171"/>
      <c r="K32" s="171"/>
      <c r="L32" s="171"/>
      <c r="M32" s="171"/>
      <c r="N32" s="171"/>
      <c r="O32" s="171"/>
      <c r="P32" s="171"/>
      <c r="Q32" s="171"/>
      <c r="R32" s="171"/>
      <c r="S32" s="171"/>
      <c r="T32" s="171"/>
      <c r="U32" s="171"/>
      <c r="V32" s="171"/>
      <c r="W32" s="171"/>
      <c r="X32" s="172"/>
      <c r="Y32" s="172"/>
      <c r="Z32" s="172"/>
      <c r="AA32" s="172"/>
      <c r="AB32" s="172"/>
      <c r="AC32" s="172"/>
      <c r="AD32" s="172"/>
      <c r="AE32" s="172"/>
      <c r="AF32" s="172"/>
      <c r="AG32" s="172"/>
      <c r="AH32" s="172"/>
      <c r="AI32" s="172"/>
      <c r="AJ32" s="172"/>
      <c r="AK32" s="172"/>
      <c r="AL32" s="172"/>
      <c r="AM32" s="172"/>
      <c r="AN32" s="172"/>
      <c r="AO32" s="172"/>
      <c r="AP32" s="172"/>
      <c r="AQ32" s="172"/>
      <c r="AR32" s="10"/>
      <c r="AS32" s="10"/>
      <c r="AT32" s="10"/>
      <c r="AU32" s="288"/>
      <c r="AV32" s="288"/>
      <c r="AW32" s="288"/>
      <c r="AX32" s="288"/>
      <c r="AY32" s="288"/>
    </row>
    <row r="33" spans="1:51" ht="16.149999999999999" thickBot="1" x14ac:dyDescent="0.55000000000000004">
      <c r="A33" s="191" t="s">
        <v>259</v>
      </c>
      <c r="B33" s="191"/>
      <c r="C33" s="22"/>
      <c r="D33" s="192">
        <f t="shared" ref="D33:AQ33" si="19">D24-D31</f>
        <v>0</v>
      </c>
      <c r="E33" s="193">
        <f t="shared" si="19"/>
        <v>0</v>
      </c>
      <c r="F33" s="193">
        <f t="shared" si="19"/>
        <v>0</v>
      </c>
      <c r="G33" s="193">
        <f t="shared" si="19"/>
        <v>0</v>
      </c>
      <c r="H33" s="193">
        <f t="shared" si="19"/>
        <v>0</v>
      </c>
      <c r="I33" s="193">
        <f t="shared" si="19"/>
        <v>0</v>
      </c>
      <c r="J33" s="193">
        <f t="shared" si="19"/>
        <v>0</v>
      </c>
      <c r="K33" s="193">
        <f t="shared" si="19"/>
        <v>0</v>
      </c>
      <c r="L33" s="193">
        <f t="shared" si="19"/>
        <v>0</v>
      </c>
      <c r="M33" s="193">
        <f t="shared" si="19"/>
        <v>0</v>
      </c>
      <c r="N33" s="193">
        <f t="shared" si="19"/>
        <v>0</v>
      </c>
      <c r="O33" s="193">
        <f t="shared" si="19"/>
        <v>0</v>
      </c>
      <c r="P33" s="193">
        <f t="shared" si="19"/>
        <v>0</v>
      </c>
      <c r="Q33" s="193">
        <f t="shared" si="19"/>
        <v>0</v>
      </c>
      <c r="R33" s="193">
        <f t="shared" si="19"/>
        <v>0</v>
      </c>
      <c r="S33" s="193">
        <f t="shared" si="19"/>
        <v>0</v>
      </c>
      <c r="T33" s="193">
        <f t="shared" si="19"/>
        <v>0</v>
      </c>
      <c r="U33" s="193">
        <f t="shared" si="19"/>
        <v>0</v>
      </c>
      <c r="V33" s="193">
        <f t="shared" si="19"/>
        <v>0</v>
      </c>
      <c r="W33" s="193">
        <f t="shared" si="19"/>
        <v>0</v>
      </c>
      <c r="X33" s="194">
        <f t="shared" si="19"/>
        <v>0</v>
      </c>
      <c r="Y33" s="194">
        <f t="shared" si="19"/>
        <v>0</v>
      </c>
      <c r="Z33" s="194">
        <f t="shared" si="19"/>
        <v>0</v>
      </c>
      <c r="AA33" s="194">
        <f t="shared" si="19"/>
        <v>0</v>
      </c>
      <c r="AB33" s="194">
        <f t="shared" si="19"/>
        <v>0</v>
      </c>
      <c r="AC33" s="194">
        <f t="shared" si="19"/>
        <v>0</v>
      </c>
      <c r="AD33" s="194">
        <f t="shared" si="19"/>
        <v>0</v>
      </c>
      <c r="AE33" s="194">
        <f t="shared" si="19"/>
        <v>0</v>
      </c>
      <c r="AF33" s="194">
        <f t="shared" si="19"/>
        <v>0</v>
      </c>
      <c r="AG33" s="194">
        <f t="shared" si="19"/>
        <v>0</v>
      </c>
      <c r="AH33" s="194">
        <f t="shared" si="19"/>
        <v>0</v>
      </c>
      <c r="AI33" s="194">
        <f t="shared" si="19"/>
        <v>0</v>
      </c>
      <c r="AJ33" s="194">
        <f t="shared" si="19"/>
        <v>0</v>
      </c>
      <c r="AK33" s="194">
        <f t="shared" si="19"/>
        <v>0</v>
      </c>
      <c r="AL33" s="194">
        <f t="shared" si="19"/>
        <v>0</v>
      </c>
      <c r="AM33" s="194">
        <f t="shared" si="19"/>
        <v>0</v>
      </c>
      <c r="AN33" s="194">
        <f t="shared" si="19"/>
        <v>0</v>
      </c>
      <c r="AO33" s="194">
        <f t="shared" si="19"/>
        <v>0</v>
      </c>
      <c r="AP33" s="194">
        <f t="shared" si="19"/>
        <v>0</v>
      </c>
      <c r="AQ33" s="194">
        <f t="shared" si="19"/>
        <v>0</v>
      </c>
      <c r="AR33" s="10"/>
      <c r="AS33" s="10"/>
      <c r="AT33" s="10"/>
      <c r="AU33" s="288"/>
      <c r="AV33" s="288"/>
      <c r="AW33" s="288"/>
      <c r="AX33" s="288"/>
      <c r="AY33" s="288"/>
    </row>
    <row r="34" spans="1:51" ht="8.25" customHeight="1" thickTop="1" x14ac:dyDescent="0.5">
      <c r="A34" s="10"/>
      <c r="B34" s="10"/>
      <c r="C34" s="195"/>
      <c r="D34" s="170"/>
      <c r="E34" s="171"/>
      <c r="F34" s="171"/>
      <c r="G34" s="171"/>
      <c r="H34" s="171"/>
      <c r="I34" s="171"/>
      <c r="J34" s="171"/>
      <c r="K34" s="171"/>
      <c r="L34" s="171"/>
      <c r="M34" s="171"/>
      <c r="N34" s="171"/>
      <c r="O34" s="171"/>
      <c r="P34" s="171"/>
      <c r="Q34" s="171"/>
      <c r="R34" s="171"/>
      <c r="S34" s="171"/>
      <c r="T34" s="171"/>
      <c r="U34" s="171"/>
      <c r="V34" s="171"/>
      <c r="W34" s="171"/>
      <c r="X34" s="172"/>
      <c r="Y34" s="172"/>
      <c r="Z34" s="172"/>
      <c r="AA34" s="172"/>
      <c r="AB34" s="172"/>
      <c r="AC34" s="172"/>
      <c r="AD34" s="172"/>
      <c r="AE34" s="172"/>
      <c r="AF34" s="172"/>
      <c r="AG34" s="172"/>
      <c r="AH34" s="172"/>
      <c r="AI34" s="172"/>
      <c r="AJ34" s="172"/>
      <c r="AK34" s="172"/>
      <c r="AL34" s="172"/>
      <c r="AM34" s="172"/>
      <c r="AN34" s="172"/>
      <c r="AO34" s="172"/>
      <c r="AP34" s="172"/>
      <c r="AQ34" s="172"/>
      <c r="AR34" s="10"/>
      <c r="AS34" s="10"/>
      <c r="AT34" s="10"/>
      <c r="AU34" s="288"/>
      <c r="AV34" s="288"/>
      <c r="AW34" s="288"/>
      <c r="AX34" s="288"/>
      <c r="AY34" s="288"/>
    </row>
    <row r="35" spans="1:51" ht="15.75" x14ac:dyDescent="0.5">
      <c r="A35" s="138" t="s">
        <v>260</v>
      </c>
      <c r="B35" s="182"/>
      <c r="C35" s="140"/>
      <c r="D35" s="141"/>
      <c r="E35" s="142"/>
      <c r="F35" s="142"/>
      <c r="G35" s="142"/>
      <c r="H35" s="142"/>
      <c r="I35" s="142"/>
      <c r="J35" s="142"/>
      <c r="K35" s="142"/>
      <c r="L35" s="142"/>
      <c r="M35" s="142"/>
      <c r="N35" s="142"/>
      <c r="O35" s="142"/>
      <c r="P35" s="142"/>
      <c r="Q35" s="142"/>
      <c r="R35" s="142"/>
      <c r="S35" s="142"/>
      <c r="T35" s="142"/>
      <c r="U35" s="142"/>
      <c r="V35" s="142"/>
      <c r="W35" s="142"/>
      <c r="X35" s="143"/>
      <c r="Y35" s="143"/>
      <c r="Z35" s="143"/>
      <c r="AA35" s="143"/>
      <c r="AB35" s="143"/>
      <c r="AC35" s="143"/>
      <c r="AD35" s="143"/>
      <c r="AE35" s="143"/>
      <c r="AF35" s="143"/>
      <c r="AG35" s="143"/>
      <c r="AH35" s="143"/>
      <c r="AI35" s="143"/>
      <c r="AJ35" s="143"/>
      <c r="AK35" s="143"/>
      <c r="AL35" s="143"/>
      <c r="AM35" s="143"/>
      <c r="AN35" s="143"/>
      <c r="AO35" s="143"/>
      <c r="AP35" s="143"/>
      <c r="AQ35" s="143"/>
      <c r="AR35" s="10"/>
      <c r="AS35" s="10"/>
      <c r="AT35" s="10"/>
      <c r="AU35" s="288"/>
      <c r="AV35" s="288"/>
      <c r="AW35" s="288"/>
      <c r="AX35" s="288"/>
      <c r="AY35" s="288"/>
    </row>
    <row r="36" spans="1:51" ht="15.75" x14ac:dyDescent="0.5">
      <c r="A36" s="196" t="s">
        <v>261</v>
      </c>
      <c r="B36" s="197"/>
      <c r="C36" s="198"/>
      <c r="D36" s="168">
        <f>'Year 1 Operating Budget'!D80</f>
        <v>0</v>
      </c>
      <c r="E36" s="168">
        <f t="shared" ref="E36:AG36" si="20">$D$36</f>
        <v>0</v>
      </c>
      <c r="F36" s="168">
        <f t="shared" si="20"/>
        <v>0</v>
      </c>
      <c r="G36" s="168">
        <f t="shared" si="20"/>
        <v>0</v>
      </c>
      <c r="H36" s="168">
        <f t="shared" si="20"/>
        <v>0</v>
      </c>
      <c r="I36" s="168">
        <f t="shared" si="20"/>
        <v>0</v>
      </c>
      <c r="J36" s="168">
        <f t="shared" si="20"/>
        <v>0</v>
      </c>
      <c r="K36" s="168">
        <f t="shared" si="20"/>
        <v>0</v>
      </c>
      <c r="L36" s="168">
        <f t="shared" si="20"/>
        <v>0</v>
      </c>
      <c r="M36" s="168">
        <f t="shared" si="20"/>
        <v>0</v>
      </c>
      <c r="N36" s="168">
        <f t="shared" si="20"/>
        <v>0</v>
      </c>
      <c r="O36" s="168">
        <f t="shared" si="20"/>
        <v>0</v>
      </c>
      <c r="P36" s="168">
        <f t="shared" si="20"/>
        <v>0</v>
      </c>
      <c r="Q36" s="168">
        <f t="shared" si="20"/>
        <v>0</v>
      </c>
      <c r="R36" s="168">
        <f t="shared" si="20"/>
        <v>0</v>
      </c>
      <c r="S36" s="168">
        <f t="shared" si="20"/>
        <v>0</v>
      </c>
      <c r="T36" s="168">
        <f t="shared" si="20"/>
        <v>0</v>
      </c>
      <c r="U36" s="168">
        <f t="shared" si="20"/>
        <v>0</v>
      </c>
      <c r="V36" s="168">
        <f t="shared" si="20"/>
        <v>0</v>
      </c>
      <c r="W36" s="168">
        <f t="shared" si="20"/>
        <v>0</v>
      </c>
      <c r="X36" s="169">
        <f t="shared" si="20"/>
        <v>0</v>
      </c>
      <c r="Y36" s="169">
        <f t="shared" si="20"/>
        <v>0</v>
      </c>
      <c r="Z36" s="169">
        <f t="shared" si="20"/>
        <v>0</v>
      </c>
      <c r="AA36" s="169">
        <f t="shared" si="20"/>
        <v>0</v>
      </c>
      <c r="AB36" s="169">
        <f t="shared" si="20"/>
        <v>0</v>
      </c>
      <c r="AC36" s="169">
        <f t="shared" si="20"/>
        <v>0</v>
      </c>
      <c r="AD36" s="169">
        <f t="shared" si="20"/>
        <v>0</v>
      </c>
      <c r="AE36" s="169">
        <f t="shared" si="20"/>
        <v>0</v>
      </c>
      <c r="AF36" s="169">
        <f t="shared" si="20"/>
        <v>0</v>
      </c>
      <c r="AG36" s="169">
        <f t="shared" si="20"/>
        <v>0</v>
      </c>
      <c r="AH36" s="169">
        <v>0</v>
      </c>
      <c r="AI36" s="169">
        <v>0</v>
      </c>
      <c r="AJ36" s="169">
        <v>0</v>
      </c>
      <c r="AK36" s="169">
        <v>0</v>
      </c>
      <c r="AL36" s="169">
        <v>0</v>
      </c>
      <c r="AM36" s="169">
        <v>0</v>
      </c>
      <c r="AN36" s="169">
        <v>0</v>
      </c>
      <c r="AO36" s="169">
        <v>0</v>
      </c>
      <c r="AP36" s="169">
        <v>0</v>
      </c>
      <c r="AQ36" s="169">
        <v>0</v>
      </c>
      <c r="AR36" s="168"/>
      <c r="AS36" s="10"/>
      <c r="AT36" s="10"/>
      <c r="AU36" s="288"/>
      <c r="AV36" s="288"/>
      <c r="AW36" s="288"/>
      <c r="AX36" s="288"/>
      <c r="AY36" s="288"/>
    </row>
    <row r="37" spans="1:51" ht="15.75" x14ac:dyDescent="0.5">
      <c r="A37" s="199" t="str">
        <f>'Year 1 Operating Budget'!A81</f>
        <v>2nd Mortgage Debt Service</v>
      </c>
      <c r="B37" s="184"/>
      <c r="C37" s="200"/>
      <c r="D37" s="168">
        <f>'Year 1 Operating Budget'!D81</f>
        <v>0</v>
      </c>
      <c r="E37" s="168">
        <f>D37</f>
        <v>0</v>
      </c>
      <c r="F37" s="168">
        <f t="shared" ref="F37:AQ37" si="21">E37</f>
        <v>0</v>
      </c>
      <c r="G37" s="168">
        <f t="shared" si="21"/>
        <v>0</v>
      </c>
      <c r="H37" s="168">
        <f t="shared" si="21"/>
        <v>0</v>
      </c>
      <c r="I37" s="168">
        <f t="shared" si="21"/>
        <v>0</v>
      </c>
      <c r="J37" s="168">
        <f t="shared" si="21"/>
        <v>0</v>
      </c>
      <c r="K37" s="168">
        <f t="shared" si="21"/>
        <v>0</v>
      </c>
      <c r="L37" s="168">
        <f t="shared" si="21"/>
        <v>0</v>
      </c>
      <c r="M37" s="168">
        <f t="shared" si="21"/>
        <v>0</v>
      </c>
      <c r="N37" s="168">
        <f t="shared" si="21"/>
        <v>0</v>
      </c>
      <c r="O37" s="168">
        <f t="shared" si="21"/>
        <v>0</v>
      </c>
      <c r="P37" s="168">
        <f t="shared" si="21"/>
        <v>0</v>
      </c>
      <c r="Q37" s="168">
        <f t="shared" si="21"/>
        <v>0</v>
      </c>
      <c r="R37" s="168">
        <f t="shared" si="21"/>
        <v>0</v>
      </c>
      <c r="S37" s="168">
        <f t="shared" si="21"/>
        <v>0</v>
      </c>
      <c r="T37" s="168">
        <f t="shared" si="21"/>
        <v>0</v>
      </c>
      <c r="U37" s="168">
        <f t="shared" si="21"/>
        <v>0</v>
      </c>
      <c r="V37" s="168">
        <f t="shared" si="21"/>
        <v>0</v>
      </c>
      <c r="W37" s="168">
        <f t="shared" si="21"/>
        <v>0</v>
      </c>
      <c r="X37" s="169">
        <f t="shared" si="21"/>
        <v>0</v>
      </c>
      <c r="Y37" s="169">
        <f t="shared" si="21"/>
        <v>0</v>
      </c>
      <c r="Z37" s="169">
        <f t="shared" si="21"/>
        <v>0</v>
      </c>
      <c r="AA37" s="169">
        <f t="shared" si="21"/>
        <v>0</v>
      </c>
      <c r="AB37" s="169">
        <f t="shared" si="21"/>
        <v>0</v>
      </c>
      <c r="AC37" s="169">
        <f t="shared" si="21"/>
        <v>0</v>
      </c>
      <c r="AD37" s="169">
        <f t="shared" si="21"/>
        <v>0</v>
      </c>
      <c r="AE37" s="169">
        <f t="shared" si="21"/>
        <v>0</v>
      </c>
      <c r="AF37" s="169">
        <f t="shared" si="21"/>
        <v>0</v>
      </c>
      <c r="AG37" s="169">
        <f t="shared" si="21"/>
        <v>0</v>
      </c>
      <c r="AH37" s="169">
        <f t="shared" si="21"/>
        <v>0</v>
      </c>
      <c r="AI37" s="169">
        <f t="shared" si="21"/>
        <v>0</v>
      </c>
      <c r="AJ37" s="169">
        <f t="shared" si="21"/>
        <v>0</v>
      </c>
      <c r="AK37" s="169">
        <f t="shared" si="21"/>
        <v>0</v>
      </c>
      <c r="AL37" s="169">
        <f t="shared" si="21"/>
        <v>0</v>
      </c>
      <c r="AM37" s="169">
        <f t="shared" si="21"/>
        <v>0</v>
      </c>
      <c r="AN37" s="169">
        <f t="shared" si="21"/>
        <v>0</v>
      </c>
      <c r="AO37" s="169">
        <f t="shared" si="21"/>
        <v>0</v>
      </c>
      <c r="AP37" s="169">
        <f t="shared" si="21"/>
        <v>0</v>
      </c>
      <c r="AQ37" s="169">
        <f t="shared" si="21"/>
        <v>0</v>
      </c>
      <c r="AR37" s="10"/>
      <c r="AS37" s="10"/>
      <c r="AT37" s="10"/>
      <c r="AU37" s="288"/>
      <c r="AV37" s="288"/>
      <c r="AW37" s="288"/>
      <c r="AX37" s="288"/>
      <c r="AY37" s="288"/>
    </row>
    <row r="38" spans="1:51" ht="15.75" x14ac:dyDescent="0.5">
      <c r="A38" s="199" t="s">
        <v>262</v>
      </c>
      <c r="B38" s="184"/>
      <c r="C38" s="200"/>
      <c r="D38" s="168">
        <f>'Year 1 Operating Budget'!D82</f>
        <v>0</v>
      </c>
      <c r="E38" s="168">
        <f>D38</f>
        <v>0</v>
      </c>
      <c r="F38" s="168">
        <f t="shared" ref="F38:AQ38" si="22">E38</f>
        <v>0</v>
      </c>
      <c r="G38" s="168">
        <f t="shared" si="22"/>
        <v>0</v>
      </c>
      <c r="H38" s="168">
        <f t="shared" si="22"/>
        <v>0</v>
      </c>
      <c r="I38" s="168">
        <f t="shared" si="22"/>
        <v>0</v>
      </c>
      <c r="J38" s="168">
        <f t="shared" si="22"/>
        <v>0</v>
      </c>
      <c r="K38" s="168">
        <f t="shared" si="22"/>
        <v>0</v>
      </c>
      <c r="L38" s="168">
        <f t="shared" si="22"/>
        <v>0</v>
      </c>
      <c r="M38" s="168">
        <f t="shared" si="22"/>
        <v>0</v>
      </c>
      <c r="N38" s="168">
        <f t="shared" si="22"/>
        <v>0</v>
      </c>
      <c r="O38" s="168">
        <f t="shared" si="22"/>
        <v>0</v>
      </c>
      <c r="P38" s="168">
        <f t="shared" si="22"/>
        <v>0</v>
      </c>
      <c r="Q38" s="168">
        <f t="shared" si="22"/>
        <v>0</v>
      </c>
      <c r="R38" s="168">
        <f t="shared" si="22"/>
        <v>0</v>
      </c>
      <c r="S38" s="168">
        <f t="shared" si="22"/>
        <v>0</v>
      </c>
      <c r="T38" s="168">
        <f t="shared" si="22"/>
        <v>0</v>
      </c>
      <c r="U38" s="168">
        <f t="shared" si="22"/>
        <v>0</v>
      </c>
      <c r="V38" s="168">
        <f t="shared" si="22"/>
        <v>0</v>
      </c>
      <c r="W38" s="168">
        <f t="shared" si="22"/>
        <v>0</v>
      </c>
      <c r="X38" s="169">
        <f t="shared" si="22"/>
        <v>0</v>
      </c>
      <c r="Y38" s="169">
        <f t="shared" si="22"/>
        <v>0</v>
      </c>
      <c r="Z38" s="169">
        <f t="shared" si="22"/>
        <v>0</v>
      </c>
      <c r="AA38" s="169">
        <f t="shared" si="22"/>
        <v>0</v>
      </c>
      <c r="AB38" s="169">
        <f t="shared" si="22"/>
        <v>0</v>
      </c>
      <c r="AC38" s="169">
        <f t="shared" si="22"/>
        <v>0</v>
      </c>
      <c r="AD38" s="169">
        <f t="shared" si="22"/>
        <v>0</v>
      </c>
      <c r="AE38" s="169">
        <f t="shared" si="22"/>
        <v>0</v>
      </c>
      <c r="AF38" s="169">
        <f t="shared" si="22"/>
        <v>0</v>
      </c>
      <c r="AG38" s="169">
        <f t="shared" si="22"/>
        <v>0</v>
      </c>
      <c r="AH38" s="169">
        <f t="shared" si="22"/>
        <v>0</v>
      </c>
      <c r="AI38" s="169">
        <f t="shared" si="22"/>
        <v>0</v>
      </c>
      <c r="AJ38" s="169">
        <f t="shared" si="22"/>
        <v>0</v>
      </c>
      <c r="AK38" s="169">
        <f t="shared" si="22"/>
        <v>0</v>
      </c>
      <c r="AL38" s="169">
        <f t="shared" si="22"/>
        <v>0</v>
      </c>
      <c r="AM38" s="169">
        <f t="shared" si="22"/>
        <v>0</v>
      </c>
      <c r="AN38" s="169">
        <f t="shared" si="22"/>
        <v>0</v>
      </c>
      <c r="AO38" s="169">
        <f t="shared" si="22"/>
        <v>0</v>
      </c>
      <c r="AP38" s="169">
        <f t="shared" si="22"/>
        <v>0</v>
      </c>
      <c r="AQ38" s="169">
        <f t="shared" si="22"/>
        <v>0</v>
      </c>
      <c r="AR38" s="10"/>
      <c r="AS38" s="10"/>
      <c r="AT38" s="10"/>
      <c r="AU38" s="288"/>
      <c r="AV38" s="288"/>
      <c r="AW38" s="288"/>
      <c r="AX38" s="288"/>
      <c r="AY38" s="288"/>
    </row>
    <row r="39" spans="1:51" ht="15.75" x14ac:dyDescent="0.5">
      <c r="A39" s="199" t="s">
        <v>263</v>
      </c>
      <c r="B39" s="184"/>
      <c r="C39" s="200"/>
      <c r="D39" s="168">
        <f>'Year 1 Operating Budget'!D83</f>
        <v>0</v>
      </c>
      <c r="E39" s="168">
        <f t="shared" ref="E39:AQ39" si="23">$D$39</f>
        <v>0</v>
      </c>
      <c r="F39" s="168">
        <f t="shared" si="23"/>
        <v>0</v>
      </c>
      <c r="G39" s="168">
        <f t="shared" si="23"/>
        <v>0</v>
      </c>
      <c r="H39" s="168">
        <f t="shared" si="23"/>
        <v>0</v>
      </c>
      <c r="I39" s="168">
        <f t="shared" si="23"/>
        <v>0</v>
      </c>
      <c r="J39" s="168">
        <f t="shared" si="23"/>
        <v>0</v>
      </c>
      <c r="K39" s="168">
        <f t="shared" si="23"/>
        <v>0</v>
      </c>
      <c r="L39" s="168">
        <f t="shared" si="23"/>
        <v>0</v>
      </c>
      <c r="M39" s="168">
        <f t="shared" si="23"/>
        <v>0</v>
      </c>
      <c r="N39" s="168">
        <f t="shared" si="23"/>
        <v>0</v>
      </c>
      <c r="O39" s="168">
        <f t="shared" si="23"/>
        <v>0</v>
      </c>
      <c r="P39" s="168">
        <f t="shared" si="23"/>
        <v>0</v>
      </c>
      <c r="Q39" s="168">
        <f t="shared" si="23"/>
        <v>0</v>
      </c>
      <c r="R39" s="168">
        <f t="shared" si="23"/>
        <v>0</v>
      </c>
      <c r="S39" s="168">
        <f t="shared" si="23"/>
        <v>0</v>
      </c>
      <c r="T39" s="168">
        <f t="shared" si="23"/>
        <v>0</v>
      </c>
      <c r="U39" s="168">
        <f t="shared" si="23"/>
        <v>0</v>
      </c>
      <c r="V39" s="168">
        <f t="shared" si="23"/>
        <v>0</v>
      </c>
      <c r="W39" s="168">
        <f t="shared" si="23"/>
        <v>0</v>
      </c>
      <c r="X39" s="169">
        <f t="shared" si="23"/>
        <v>0</v>
      </c>
      <c r="Y39" s="169">
        <f t="shared" si="23"/>
        <v>0</v>
      </c>
      <c r="Z39" s="169">
        <f t="shared" si="23"/>
        <v>0</v>
      </c>
      <c r="AA39" s="169">
        <f t="shared" si="23"/>
        <v>0</v>
      </c>
      <c r="AB39" s="169">
        <f t="shared" si="23"/>
        <v>0</v>
      </c>
      <c r="AC39" s="169">
        <f t="shared" si="23"/>
        <v>0</v>
      </c>
      <c r="AD39" s="169">
        <f t="shared" si="23"/>
        <v>0</v>
      </c>
      <c r="AE39" s="169">
        <f t="shared" si="23"/>
        <v>0</v>
      </c>
      <c r="AF39" s="169">
        <f t="shared" si="23"/>
        <v>0</v>
      </c>
      <c r="AG39" s="169">
        <f t="shared" si="23"/>
        <v>0</v>
      </c>
      <c r="AH39" s="169">
        <f t="shared" si="23"/>
        <v>0</v>
      </c>
      <c r="AI39" s="169">
        <f t="shared" si="23"/>
        <v>0</v>
      </c>
      <c r="AJ39" s="169">
        <f t="shared" si="23"/>
        <v>0</v>
      </c>
      <c r="AK39" s="169">
        <f t="shared" si="23"/>
        <v>0</v>
      </c>
      <c r="AL39" s="169">
        <f t="shared" si="23"/>
        <v>0</v>
      </c>
      <c r="AM39" s="169">
        <f t="shared" si="23"/>
        <v>0</v>
      </c>
      <c r="AN39" s="169">
        <f t="shared" si="23"/>
        <v>0</v>
      </c>
      <c r="AO39" s="169">
        <f t="shared" si="23"/>
        <v>0</v>
      </c>
      <c r="AP39" s="169">
        <f t="shared" si="23"/>
        <v>0</v>
      </c>
      <c r="AQ39" s="169">
        <f t="shared" si="23"/>
        <v>0</v>
      </c>
      <c r="AR39" s="10"/>
      <c r="AS39" s="10"/>
      <c r="AT39" s="10"/>
      <c r="AU39" s="288"/>
      <c r="AV39" s="288"/>
      <c r="AW39" s="288"/>
      <c r="AX39" s="288"/>
      <c r="AY39" s="288"/>
    </row>
    <row r="40" spans="1:51" s="398" customFormat="1" ht="12" customHeight="1" thickBot="1" x14ac:dyDescent="0.5">
      <c r="A40" s="201" t="s">
        <v>264</v>
      </c>
      <c r="B40" s="202"/>
      <c r="C40" s="203"/>
      <c r="D40" s="204">
        <f>SUM(D36,D37,D38,D39)</f>
        <v>0</v>
      </c>
      <c r="E40" s="204">
        <f>SUM(E36,E37,E38,E39)</f>
        <v>0</v>
      </c>
      <c r="F40" s="204">
        <f t="shared" ref="F40:AQ40" si="24">SUM(F36,F37,F38,F39)</f>
        <v>0</v>
      </c>
      <c r="G40" s="204">
        <f t="shared" si="24"/>
        <v>0</v>
      </c>
      <c r="H40" s="204">
        <f t="shared" si="24"/>
        <v>0</v>
      </c>
      <c r="I40" s="204">
        <f t="shared" si="24"/>
        <v>0</v>
      </c>
      <c r="J40" s="204">
        <f t="shared" si="24"/>
        <v>0</v>
      </c>
      <c r="K40" s="204">
        <f t="shared" si="24"/>
        <v>0</v>
      </c>
      <c r="L40" s="204">
        <f t="shared" si="24"/>
        <v>0</v>
      </c>
      <c r="M40" s="204">
        <f t="shared" si="24"/>
        <v>0</v>
      </c>
      <c r="N40" s="204">
        <f t="shared" si="24"/>
        <v>0</v>
      </c>
      <c r="O40" s="204">
        <f t="shared" si="24"/>
        <v>0</v>
      </c>
      <c r="P40" s="204">
        <f t="shared" si="24"/>
        <v>0</v>
      </c>
      <c r="Q40" s="204">
        <f t="shared" si="24"/>
        <v>0</v>
      </c>
      <c r="R40" s="204">
        <f t="shared" si="24"/>
        <v>0</v>
      </c>
      <c r="S40" s="204">
        <f t="shared" si="24"/>
        <v>0</v>
      </c>
      <c r="T40" s="204">
        <f t="shared" si="24"/>
        <v>0</v>
      </c>
      <c r="U40" s="204">
        <f t="shared" si="24"/>
        <v>0</v>
      </c>
      <c r="V40" s="204">
        <f t="shared" si="24"/>
        <v>0</v>
      </c>
      <c r="W40" s="204">
        <f t="shared" si="24"/>
        <v>0</v>
      </c>
      <c r="X40" s="205">
        <f t="shared" si="24"/>
        <v>0</v>
      </c>
      <c r="Y40" s="205">
        <f t="shared" si="24"/>
        <v>0</v>
      </c>
      <c r="Z40" s="205">
        <f t="shared" si="24"/>
        <v>0</v>
      </c>
      <c r="AA40" s="205">
        <f t="shared" si="24"/>
        <v>0</v>
      </c>
      <c r="AB40" s="205">
        <f t="shared" si="24"/>
        <v>0</v>
      </c>
      <c r="AC40" s="205">
        <f t="shared" si="24"/>
        <v>0</v>
      </c>
      <c r="AD40" s="205">
        <f t="shared" si="24"/>
        <v>0</v>
      </c>
      <c r="AE40" s="205">
        <f t="shared" si="24"/>
        <v>0</v>
      </c>
      <c r="AF40" s="205">
        <f t="shared" si="24"/>
        <v>0</v>
      </c>
      <c r="AG40" s="205">
        <f t="shared" si="24"/>
        <v>0</v>
      </c>
      <c r="AH40" s="205">
        <f t="shared" si="24"/>
        <v>0</v>
      </c>
      <c r="AI40" s="205">
        <f t="shared" si="24"/>
        <v>0</v>
      </c>
      <c r="AJ40" s="205">
        <f t="shared" si="24"/>
        <v>0</v>
      </c>
      <c r="AK40" s="205">
        <f t="shared" si="24"/>
        <v>0</v>
      </c>
      <c r="AL40" s="205">
        <f t="shared" si="24"/>
        <v>0</v>
      </c>
      <c r="AM40" s="205">
        <f t="shared" si="24"/>
        <v>0</v>
      </c>
      <c r="AN40" s="205">
        <f t="shared" si="24"/>
        <v>0</v>
      </c>
      <c r="AO40" s="205">
        <f t="shared" si="24"/>
        <v>0</v>
      </c>
      <c r="AP40" s="205">
        <f t="shared" si="24"/>
        <v>0</v>
      </c>
      <c r="AQ40" s="205">
        <f t="shared" si="24"/>
        <v>0</v>
      </c>
      <c r="AR40" s="206"/>
      <c r="AS40" s="206"/>
      <c r="AT40" s="206"/>
      <c r="AU40" s="397"/>
      <c r="AV40" s="397"/>
      <c r="AW40" s="397"/>
      <c r="AX40" s="397"/>
      <c r="AY40" s="397"/>
    </row>
    <row r="41" spans="1:51" ht="16.5" hidden="1" thickTop="1" thickBot="1" x14ac:dyDescent="0.55000000000000004">
      <c r="A41" s="199" t="s">
        <v>265</v>
      </c>
      <c r="B41" s="184"/>
      <c r="C41" s="200"/>
      <c r="D41" s="207">
        <f t="shared" ref="D41:AQ41" si="25">D33-(D36+D38)</f>
        <v>0</v>
      </c>
      <c r="E41" s="207">
        <f t="shared" si="25"/>
        <v>0</v>
      </c>
      <c r="F41" s="207">
        <f t="shared" si="25"/>
        <v>0</v>
      </c>
      <c r="G41" s="207">
        <f t="shared" si="25"/>
        <v>0</v>
      </c>
      <c r="H41" s="207">
        <f t="shared" si="25"/>
        <v>0</v>
      </c>
      <c r="I41" s="207">
        <f t="shared" si="25"/>
        <v>0</v>
      </c>
      <c r="J41" s="207">
        <f t="shared" si="25"/>
        <v>0</v>
      </c>
      <c r="K41" s="207">
        <f t="shared" si="25"/>
        <v>0</v>
      </c>
      <c r="L41" s="207">
        <f t="shared" si="25"/>
        <v>0</v>
      </c>
      <c r="M41" s="207">
        <f t="shared" si="25"/>
        <v>0</v>
      </c>
      <c r="N41" s="207">
        <f t="shared" si="25"/>
        <v>0</v>
      </c>
      <c r="O41" s="207">
        <f t="shared" si="25"/>
        <v>0</v>
      </c>
      <c r="P41" s="207">
        <f t="shared" si="25"/>
        <v>0</v>
      </c>
      <c r="Q41" s="207">
        <f t="shared" si="25"/>
        <v>0</v>
      </c>
      <c r="R41" s="207">
        <f t="shared" si="25"/>
        <v>0</v>
      </c>
      <c r="S41" s="207">
        <f t="shared" si="25"/>
        <v>0</v>
      </c>
      <c r="T41" s="207">
        <f t="shared" si="25"/>
        <v>0</v>
      </c>
      <c r="U41" s="207">
        <f t="shared" si="25"/>
        <v>0</v>
      </c>
      <c r="V41" s="207">
        <f t="shared" si="25"/>
        <v>0</v>
      </c>
      <c r="W41" s="207">
        <f t="shared" si="25"/>
        <v>0</v>
      </c>
      <c r="X41" s="208">
        <f t="shared" si="25"/>
        <v>0</v>
      </c>
      <c r="Y41" s="208">
        <f t="shared" si="25"/>
        <v>0</v>
      </c>
      <c r="Z41" s="208">
        <f t="shared" si="25"/>
        <v>0</v>
      </c>
      <c r="AA41" s="208">
        <f t="shared" si="25"/>
        <v>0</v>
      </c>
      <c r="AB41" s="208">
        <f t="shared" si="25"/>
        <v>0</v>
      </c>
      <c r="AC41" s="208">
        <f t="shared" si="25"/>
        <v>0</v>
      </c>
      <c r="AD41" s="208">
        <f t="shared" si="25"/>
        <v>0</v>
      </c>
      <c r="AE41" s="208">
        <f t="shared" si="25"/>
        <v>0</v>
      </c>
      <c r="AF41" s="208">
        <f t="shared" si="25"/>
        <v>0</v>
      </c>
      <c r="AG41" s="208">
        <f t="shared" si="25"/>
        <v>0</v>
      </c>
      <c r="AH41" s="208">
        <f t="shared" si="25"/>
        <v>0</v>
      </c>
      <c r="AI41" s="208">
        <f t="shared" si="25"/>
        <v>0</v>
      </c>
      <c r="AJ41" s="208">
        <f t="shared" si="25"/>
        <v>0</v>
      </c>
      <c r="AK41" s="208">
        <f t="shared" si="25"/>
        <v>0</v>
      </c>
      <c r="AL41" s="208">
        <f t="shared" si="25"/>
        <v>0</v>
      </c>
      <c r="AM41" s="208">
        <f t="shared" si="25"/>
        <v>0</v>
      </c>
      <c r="AN41" s="208">
        <f t="shared" si="25"/>
        <v>0</v>
      </c>
      <c r="AO41" s="208">
        <f t="shared" si="25"/>
        <v>0</v>
      </c>
      <c r="AP41" s="208">
        <f t="shared" si="25"/>
        <v>0</v>
      </c>
      <c r="AQ41" s="208">
        <f t="shared" si="25"/>
        <v>0</v>
      </c>
      <c r="AR41" s="10"/>
      <c r="AS41" s="10"/>
      <c r="AT41" s="10"/>
      <c r="AU41" s="288"/>
      <c r="AV41" s="288"/>
      <c r="AW41" s="288"/>
      <c r="AX41" s="288"/>
      <c r="AY41" s="288"/>
    </row>
    <row r="42" spans="1:51" ht="16.149999999999999" hidden="1" thickTop="1" x14ac:dyDescent="0.5">
      <c r="A42" s="199" t="s">
        <v>266</v>
      </c>
      <c r="B42" s="184"/>
      <c r="C42" s="209"/>
      <c r="D42" s="171" t="e">
        <f>(D33/(D36+D38))</f>
        <v>#DIV/0!</v>
      </c>
      <c r="E42" s="171" t="e">
        <f t="shared" ref="E42:AQ42" si="26">IF(E36="0",0,(E33/(E36+E38)))</f>
        <v>#DIV/0!</v>
      </c>
      <c r="F42" s="171" t="e">
        <f t="shared" si="26"/>
        <v>#DIV/0!</v>
      </c>
      <c r="G42" s="171" t="e">
        <f t="shared" si="26"/>
        <v>#DIV/0!</v>
      </c>
      <c r="H42" s="171" t="e">
        <f t="shared" si="26"/>
        <v>#DIV/0!</v>
      </c>
      <c r="I42" s="171" t="e">
        <f t="shared" si="26"/>
        <v>#DIV/0!</v>
      </c>
      <c r="J42" s="171" t="e">
        <f t="shared" si="26"/>
        <v>#DIV/0!</v>
      </c>
      <c r="K42" s="171" t="e">
        <f t="shared" si="26"/>
        <v>#DIV/0!</v>
      </c>
      <c r="L42" s="171" t="e">
        <f t="shared" si="26"/>
        <v>#DIV/0!</v>
      </c>
      <c r="M42" s="171" t="e">
        <f t="shared" si="26"/>
        <v>#DIV/0!</v>
      </c>
      <c r="N42" s="171" t="e">
        <f t="shared" si="26"/>
        <v>#DIV/0!</v>
      </c>
      <c r="O42" s="171" t="e">
        <f t="shared" si="26"/>
        <v>#DIV/0!</v>
      </c>
      <c r="P42" s="171" t="e">
        <f t="shared" si="26"/>
        <v>#DIV/0!</v>
      </c>
      <c r="Q42" s="171" t="e">
        <f t="shared" si="26"/>
        <v>#DIV/0!</v>
      </c>
      <c r="R42" s="171" t="e">
        <f t="shared" si="26"/>
        <v>#DIV/0!</v>
      </c>
      <c r="S42" s="171" t="e">
        <f t="shared" si="26"/>
        <v>#DIV/0!</v>
      </c>
      <c r="T42" s="171" t="e">
        <f t="shared" si="26"/>
        <v>#DIV/0!</v>
      </c>
      <c r="U42" s="171" t="e">
        <f t="shared" si="26"/>
        <v>#DIV/0!</v>
      </c>
      <c r="V42" s="171" t="e">
        <f t="shared" si="26"/>
        <v>#DIV/0!</v>
      </c>
      <c r="W42" s="171" t="e">
        <f t="shared" si="26"/>
        <v>#DIV/0!</v>
      </c>
      <c r="X42" s="172" t="e">
        <f t="shared" si="26"/>
        <v>#DIV/0!</v>
      </c>
      <c r="Y42" s="172" t="e">
        <f t="shared" si="26"/>
        <v>#DIV/0!</v>
      </c>
      <c r="Z42" s="172" t="e">
        <f t="shared" si="26"/>
        <v>#DIV/0!</v>
      </c>
      <c r="AA42" s="172" t="e">
        <f t="shared" si="26"/>
        <v>#DIV/0!</v>
      </c>
      <c r="AB42" s="172" t="e">
        <f t="shared" si="26"/>
        <v>#DIV/0!</v>
      </c>
      <c r="AC42" s="172" t="e">
        <f t="shared" si="26"/>
        <v>#DIV/0!</v>
      </c>
      <c r="AD42" s="172" t="e">
        <f t="shared" si="26"/>
        <v>#DIV/0!</v>
      </c>
      <c r="AE42" s="172" t="e">
        <f t="shared" si="26"/>
        <v>#DIV/0!</v>
      </c>
      <c r="AF42" s="172" t="e">
        <f t="shared" si="26"/>
        <v>#DIV/0!</v>
      </c>
      <c r="AG42" s="172" t="e">
        <f t="shared" si="26"/>
        <v>#DIV/0!</v>
      </c>
      <c r="AH42" s="172" t="e">
        <f t="shared" si="26"/>
        <v>#DIV/0!</v>
      </c>
      <c r="AI42" s="172" t="e">
        <f t="shared" si="26"/>
        <v>#DIV/0!</v>
      </c>
      <c r="AJ42" s="172" t="e">
        <f t="shared" si="26"/>
        <v>#DIV/0!</v>
      </c>
      <c r="AK42" s="172" t="e">
        <f t="shared" si="26"/>
        <v>#DIV/0!</v>
      </c>
      <c r="AL42" s="172" t="e">
        <f t="shared" si="26"/>
        <v>#DIV/0!</v>
      </c>
      <c r="AM42" s="172" t="e">
        <f t="shared" si="26"/>
        <v>#DIV/0!</v>
      </c>
      <c r="AN42" s="172" t="e">
        <f t="shared" si="26"/>
        <v>#DIV/0!</v>
      </c>
      <c r="AO42" s="172" t="e">
        <f t="shared" si="26"/>
        <v>#DIV/0!</v>
      </c>
      <c r="AP42" s="172" t="e">
        <f t="shared" si="26"/>
        <v>#DIV/0!</v>
      </c>
      <c r="AQ42" s="172" t="e">
        <f t="shared" si="26"/>
        <v>#DIV/0!</v>
      </c>
      <c r="AR42" s="10"/>
      <c r="AS42" s="10"/>
      <c r="AT42" s="10"/>
      <c r="AU42" s="288"/>
      <c r="AV42" s="288"/>
      <c r="AW42" s="288"/>
      <c r="AX42" s="288"/>
      <c r="AY42" s="288"/>
    </row>
    <row r="43" spans="1:51" ht="5.25" customHeight="1" thickTop="1" x14ac:dyDescent="0.5">
      <c r="A43" s="199"/>
      <c r="B43" s="184"/>
      <c r="C43" s="209"/>
      <c r="D43" s="171"/>
      <c r="E43" s="171"/>
      <c r="F43" s="171"/>
      <c r="G43" s="171"/>
      <c r="H43" s="171"/>
      <c r="I43" s="171"/>
      <c r="J43" s="171"/>
      <c r="K43" s="171"/>
      <c r="L43" s="171"/>
      <c r="M43" s="171"/>
      <c r="N43" s="171"/>
      <c r="O43" s="171"/>
      <c r="P43" s="171"/>
      <c r="Q43" s="171"/>
      <c r="R43" s="171"/>
      <c r="S43" s="171"/>
      <c r="T43" s="171"/>
      <c r="U43" s="171"/>
      <c r="V43" s="171"/>
      <c r="W43" s="171"/>
      <c r="X43" s="172"/>
      <c r="Y43" s="172"/>
      <c r="Z43" s="172"/>
      <c r="AA43" s="172"/>
      <c r="AB43" s="172"/>
      <c r="AC43" s="172"/>
      <c r="AD43" s="172"/>
      <c r="AE43" s="172"/>
      <c r="AF43" s="172"/>
      <c r="AG43" s="172"/>
      <c r="AH43" s="172"/>
      <c r="AI43" s="172"/>
      <c r="AJ43" s="172"/>
      <c r="AK43" s="172"/>
      <c r="AL43" s="172"/>
      <c r="AM43" s="172"/>
      <c r="AN43" s="172"/>
      <c r="AO43" s="172"/>
      <c r="AP43" s="172"/>
      <c r="AQ43" s="172"/>
      <c r="AR43" s="10"/>
      <c r="AS43" s="10"/>
      <c r="AT43" s="10"/>
      <c r="AU43" s="288"/>
      <c r="AV43" s="288"/>
      <c r="AW43" s="288"/>
      <c r="AX43" s="288"/>
      <c r="AY43" s="288"/>
    </row>
    <row r="44" spans="1:51" ht="15.75" x14ac:dyDescent="0.5">
      <c r="A44" s="210" t="s">
        <v>267</v>
      </c>
      <c r="B44" s="191"/>
      <c r="C44" s="211"/>
      <c r="D44" s="171">
        <f t="shared" ref="D44:AQ44" si="27">D33-D40</f>
        <v>0</v>
      </c>
      <c r="E44" s="171">
        <f t="shared" si="27"/>
        <v>0</v>
      </c>
      <c r="F44" s="171">
        <f t="shared" si="27"/>
        <v>0</v>
      </c>
      <c r="G44" s="171">
        <f t="shared" si="27"/>
        <v>0</v>
      </c>
      <c r="H44" s="171">
        <f t="shared" si="27"/>
        <v>0</v>
      </c>
      <c r="I44" s="171">
        <f t="shared" si="27"/>
        <v>0</v>
      </c>
      <c r="J44" s="171">
        <f t="shared" si="27"/>
        <v>0</v>
      </c>
      <c r="K44" s="171">
        <f t="shared" si="27"/>
        <v>0</v>
      </c>
      <c r="L44" s="171">
        <f t="shared" si="27"/>
        <v>0</v>
      </c>
      <c r="M44" s="171">
        <f t="shared" si="27"/>
        <v>0</v>
      </c>
      <c r="N44" s="171">
        <f t="shared" si="27"/>
        <v>0</v>
      </c>
      <c r="O44" s="171">
        <f t="shared" si="27"/>
        <v>0</v>
      </c>
      <c r="P44" s="171">
        <f t="shared" si="27"/>
        <v>0</v>
      </c>
      <c r="Q44" s="171">
        <f t="shared" si="27"/>
        <v>0</v>
      </c>
      <c r="R44" s="171">
        <f t="shared" si="27"/>
        <v>0</v>
      </c>
      <c r="S44" s="171">
        <f t="shared" si="27"/>
        <v>0</v>
      </c>
      <c r="T44" s="171">
        <f t="shared" si="27"/>
        <v>0</v>
      </c>
      <c r="U44" s="171">
        <f t="shared" si="27"/>
        <v>0</v>
      </c>
      <c r="V44" s="171">
        <f t="shared" si="27"/>
        <v>0</v>
      </c>
      <c r="W44" s="171">
        <f t="shared" si="27"/>
        <v>0</v>
      </c>
      <c r="X44" s="172">
        <f t="shared" si="27"/>
        <v>0</v>
      </c>
      <c r="Y44" s="172">
        <f t="shared" si="27"/>
        <v>0</v>
      </c>
      <c r="Z44" s="172">
        <f t="shared" si="27"/>
        <v>0</v>
      </c>
      <c r="AA44" s="172">
        <f t="shared" si="27"/>
        <v>0</v>
      </c>
      <c r="AB44" s="172">
        <f t="shared" si="27"/>
        <v>0</v>
      </c>
      <c r="AC44" s="172">
        <f t="shared" si="27"/>
        <v>0</v>
      </c>
      <c r="AD44" s="172">
        <f t="shared" si="27"/>
        <v>0</v>
      </c>
      <c r="AE44" s="172">
        <f t="shared" si="27"/>
        <v>0</v>
      </c>
      <c r="AF44" s="172">
        <f t="shared" si="27"/>
        <v>0</v>
      </c>
      <c r="AG44" s="172">
        <f t="shared" si="27"/>
        <v>0</v>
      </c>
      <c r="AH44" s="172">
        <f t="shared" si="27"/>
        <v>0</v>
      </c>
      <c r="AI44" s="172">
        <f t="shared" si="27"/>
        <v>0</v>
      </c>
      <c r="AJ44" s="172">
        <f t="shared" si="27"/>
        <v>0</v>
      </c>
      <c r="AK44" s="172">
        <f t="shared" si="27"/>
        <v>0</v>
      </c>
      <c r="AL44" s="172">
        <f t="shared" si="27"/>
        <v>0</v>
      </c>
      <c r="AM44" s="172">
        <f t="shared" si="27"/>
        <v>0</v>
      </c>
      <c r="AN44" s="172">
        <f t="shared" si="27"/>
        <v>0</v>
      </c>
      <c r="AO44" s="172">
        <f t="shared" si="27"/>
        <v>0</v>
      </c>
      <c r="AP44" s="172">
        <f t="shared" si="27"/>
        <v>0</v>
      </c>
      <c r="AQ44" s="172">
        <f t="shared" si="27"/>
        <v>0</v>
      </c>
      <c r="AR44" s="10"/>
      <c r="AS44" s="10"/>
      <c r="AT44" s="10"/>
      <c r="AU44" s="288"/>
      <c r="AV44" s="288"/>
      <c r="AW44" s="288"/>
      <c r="AX44" s="288"/>
      <c r="AY44" s="288"/>
    </row>
    <row r="45" spans="1:51" ht="5.25" customHeight="1" x14ac:dyDescent="0.5">
      <c r="A45" s="210"/>
      <c r="B45" s="191"/>
      <c r="C45" s="209"/>
      <c r="D45" s="171"/>
      <c r="E45" s="171"/>
      <c r="F45" s="171"/>
      <c r="G45" s="171"/>
      <c r="H45" s="171"/>
      <c r="I45" s="171"/>
      <c r="J45" s="171"/>
      <c r="K45" s="171"/>
      <c r="L45" s="171"/>
      <c r="M45" s="171"/>
      <c r="N45" s="171"/>
      <c r="O45" s="171"/>
      <c r="P45" s="171"/>
      <c r="Q45" s="171"/>
      <c r="R45" s="171"/>
      <c r="S45" s="171"/>
      <c r="T45" s="171"/>
      <c r="U45" s="171"/>
      <c r="V45" s="171"/>
      <c r="W45" s="171"/>
      <c r="X45" s="172"/>
      <c r="Y45" s="172"/>
      <c r="Z45" s="172"/>
      <c r="AA45" s="172"/>
      <c r="AB45" s="172"/>
      <c r="AC45" s="172"/>
      <c r="AD45" s="172"/>
      <c r="AE45" s="172"/>
      <c r="AF45" s="172"/>
      <c r="AG45" s="172"/>
      <c r="AH45" s="172"/>
      <c r="AI45" s="172"/>
      <c r="AJ45" s="172"/>
      <c r="AK45" s="172"/>
      <c r="AL45" s="172"/>
      <c r="AM45" s="172"/>
      <c r="AN45" s="172"/>
      <c r="AO45" s="172"/>
      <c r="AP45" s="172"/>
      <c r="AQ45" s="172"/>
      <c r="AR45" s="10"/>
      <c r="AS45" s="10"/>
      <c r="AT45" s="10"/>
      <c r="AU45" s="288"/>
      <c r="AV45" s="288"/>
      <c r="AW45" s="288"/>
      <c r="AX45" s="288"/>
      <c r="AY45" s="288"/>
    </row>
    <row r="46" spans="1:51" ht="15.75" x14ac:dyDescent="0.5">
      <c r="A46" s="212" t="s">
        <v>268</v>
      </c>
      <c r="B46" s="213"/>
      <c r="C46" s="214"/>
      <c r="D46" s="215">
        <f>IF(D40&lt;=0,0,(D33/D40))</f>
        <v>0</v>
      </c>
      <c r="E46" s="216">
        <f>IF(E$40&lt;=0,0,(E$33/E$40))</f>
        <v>0</v>
      </c>
      <c r="F46" s="216">
        <f>IF(F$40&lt;=0,0,(F$33/F$40))</f>
        <v>0</v>
      </c>
      <c r="G46" s="216">
        <f t="shared" ref="G46:AQ46" si="28">IF(G40&lt;=0,0,(G33/G40))</f>
        <v>0</v>
      </c>
      <c r="H46" s="216">
        <f t="shared" si="28"/>
        <v>0</v>
      </c>
      <c r="I46" s="216">
        <f t="shared" si="28"/>
        <v>0</v>
      </c>
      <c r="J46" s="216">
        <f t="shared" si="28"/>
        <v>0</v>
      </c>
      <c r="K46" s="216">
        <f t="shared" si="28"/>
        <v>0</v>
      </c>
      <c r="L46" s="216">
        <f t="shared" si="28"/>
        <v>0</v>
      </c>
      <c r="M46" s="216">
        <f t="shared" si="28"/>
        <v>0</v>
      </c>
      <c r="N46" s="216">
        <f t="shared" si="28"/>
        <v>0</v>
      </c>
      <c r="O46" s="216">
        <f t="shared" si="28"/>
        <v>0</v>
      </c>
      <c r="P46" s="216">
        <f t="shared" si="28"/>
        <v>0</v>
      </c>
      <c r="Q46" s="216">
        <f t="shared" si="28"/>
        <v>0</v>
      </c>
      <c r="R46" s="216">
        <f t="shared" si="28"/>
        <v>0</v>
      </c>
      <c r="S46" s="216">
        <f t="shared" si="28"/>
        <v>0</v>
      </c>
      <c r="T46" s="216">
        <f t="shared" si="28"/>
        <v>0</v>
      </c>
      <c r="U46" s="216">
        <f t="shared" si="28"/>
        <v>0</v>
      </c>
      <c r="V46" s="216">
        <f t="shared" si="28"/>
        <v>0</v>
      </c>
      <c r="W46" s="216">
        <f t="shared" si="28"/>
        <v>0</v>
      </c>
      <c r="X46" s="217">
        <f t="shared" si="28"/>
        <v>0</v>
      </c>
      <c r="Y46" s="217">
        <f t="shared" si="28"/>
        <v>0</v>
      </c>
      <c r="Z46" s="217">
        <f t="shared" si="28"/>
        <v>0</v>
      </c>
      <c r="AA46" s="217">
        <f t="shared" si="28"/>
        <v>0</v>
      </c>
      <c r="AB46" s="217">
        <f t="shared" si="28"/>
        <v>0</v>
      </c>
      <c r="AC46" s="217">
        <f t="shared" si="28"/>
        <v>0</v>
      </c>
      <c r="AD46" s="217">
        <f t="shared" si="28"/>
        <v>0</v>
      </c>
      <c r="AE46" s="217">
        <f t="shared" si="28"/>
        <v>0</v>
      </c>
      <c r="AF46" s="217">
        <f t="shared" si="28"/>
        <v>0</v>
      </c>
      <c r="AG46" s="217">
        <f t="shared" si="28"/>
        <v>0</v>
      </c>
      <c r="AH46" s="217">
        <f t="shared" si="28"/>
        <v>0</v>
      </c>
      <c r="AI46" s="217">
        <f t="shared" si="28"/>
        <v>0</v>
      </c>
      <c r="AJ46" s="217">
        <f t="shared" si="28"/>
        <v>0</v>
      </c>
      <c r="AK46" s="217">
        <f t="shared" si="28"/>
        <v>0</v>
      </c>
      <c r="AL46" s="217">
        <f t="shared" si="28"/>
        <v>0</v>
      </c>
      <c r="AM46" s="217">
        <f t="shared" si="28"/>
        <v>0</v>
      </c>
      <c r="AN46" s="217">
        <f t="shared" si="28"/>
        <v>0</v>
      </c>
      <c r="AO46" s="217">
        <f t="shared" si="28"/>
        <v>0</v>
      </c>
      <c r="AP46" s="217">
        <f t="shared" si="28"/>
        <v>0</v>
      </c>
      <c r="AQ46" s="217">
        <f t="shared" si="28"/>
        <v>0</v>
      </c>
      <c r="AR46" s="10"/>
      <c r="AS46" s="10"/>
      <c r="AT46" s="10"/>
      <c r="AU46" s="288"/>
      <c r="AV46" s="288"/>
      <c r="AW46" s="288"/>
      <c r="AX46" s="288"/>
      <c r="AY46" s="288"/>
    </row>
    <row r="47" spans="1:51" ht="10.5" customHeight="1" x14ac:dyDescent="0.5">
      <c r="A47" s="16"/>
      <c r="B47" s="10"/>
      <c r="C47" s="218"/>
      <c r="D47" s="219"/>
      <c r="E47" s="219"/>
      <c r="F47" s="219"/>
      <c r="G47" s="219"/>
      <c r="H47" s="219"/>
      <c r="I47" s="219"/>
      <c r="J47" s="219"/>
      <c r="K47" s="219"/>
      <c r="L47" s="219"/>
      <c r="M47" s="219"/>
      <c r="N47" s="219"/>
      <c r="O47" s="219"/>
      <c r="P47" s="219"/>
      <c r="Q47" s="219"/>
      <c r="R47" s="219"/>
      <c r="S47" s="219"/>
      <c r="T47" s="219"/>
      <c r="U47" s="219"/>
      <c r="V47" s="219"/>
      <c r="W47" s="219"/>
      <c r="X47" s="220"/>
      <c r="Y47" s="220"/>
      <c r="Z47" s="220"/>
      <c r="AA47" s="220"/>
      <c r="AB47" s="220"/>
      <c r="AC47" s="220"/>
      <c r="AD47" s="220"/>
      <c r="AE47" s="220"/>
      <c r="AF47" s="220"/>
      <c r="AG47" s="220"/>
      <c r="AH47" s="220"/>
      <c r="AI47" s="220"/>
      <c r="AJ47" s="220"/>
      <c r="AK47" s="220"/>
      <c r="AL47" s="220"/>
      <c r="AM47" s="220"/>
      <c r="AN47" s="220"/>
      <c r="AO47" s="220"/>
      <c r="AP47" s="220"/>
      <c r="AQ47" s="220"/>
      <c r="AR47" s="10"/>
      <c r="AS47" s="10"/>
      <c r="AT47" s="10"/>
      <c r="AU47" s="288"/>
      <c r="AV47" s="288"/>
      <c r="AW47" s="288"/>
      <c r="AX47" s="288"/>
      <c r="AY47" s="288"/>
    </row>
    <row r="48" spans="1:51" ht="15.75" customHeight="1" x14ac:dyDescent="0.5">
      <c r="A48" s="221" t="s">
        <v>350</v>
      </c>
      <c r="B48" s="222"/>
      <c r="C48" s="223"/>
      <c r="D48" s="224"/>
      <c r="E48" s="225"/>
      <c r="F48" s="225"/>
      <c r="G48" s="225"/>
      <c r="H48" s="225"/>
      <c r="I48" s="225"/>
      <c r="J48" s="225"/>
      <c r="K48" s="225"/>
      <c r="L48" s="225"/>
      <c r="M48" s="225"/>
      <c r="N48" s="225"/>
      <c r="O48" s="225"/>
      <c r="P48" s="225"/>
      <c r="Q48" s="225"/>
      <c r="R48" s="225"/>
      <c r="S48" s="225"/>
      <c r="T48" s="225"/>
      <c r="U48" s="225"/>
      <c r="V48" s="225"/>
      <c r="W48" s="225"/>
      <c r="X48" s="226"/>
      <c r="Y48" s="226"/>
      <c r="Z48" s="226"/>
      <c r="AA48" s="226"/>
      <c r="AB48" s="226"/>
      <c r="AC48" s="226"/>
      <c r="AD48" s="226"/>
      <c r="AE48" s="226"/>
      <c r="AF48" s="226"/>
      <c r="AG48" s="226"/>
      <c r="AH48" s="226"/>
      <c r="AI48" s="226"/>
      <c r="AJ48" s="226"/>
      <c r="AK48" s="226"/>
      <c r="AL48" s="226"/>
      <c r="AM48" s="226"/>
      <c r="AN48" s="226"/>
      <c r="AO48" s="226"/>
      <c r="AP48" s="226"/>
      <c r="AQ48" s="226"/>
      <c r="AR48" s="10"/>
      <c r="AS48" s="10"/>
      <c r="AT48" s="10"/>
      <c r="AU48" s="288"/>
      <c r="AV48" s="288"/>
      <c r="AW48" s="288"/>
      <c r="AX48" s="288"/>
      <c r="AY48" s="288"/>
    </row>
    <row r="49" spans="1:52" ht="15.75" customHeight="1" x14ac:dyDescent="0.5">
      <c r="A49" s="227" t="s">
        <v>269</v>
      </c>
      <c r="B49" s="222"/>
      <c r="C49" s="228"/>
      <c r="D49" s="229">
        <v>0</v>
      </c>
      <c r="E49" s="229">
        <v>0</v>
      </c>
      <c r="F49" s="229">
        <v>0</v>
      </c>
      <c r="G49" s="229">
        <v>0</v>
      </c>
      <c r="H49" s="229">
        <v>0</v>
      </c>
      <c r="I49" s="229">
        <v>0</v>
      </c>
      <c r="J49" s="229">
        <v>0</v>
      </c>
      <c r="K49" s="229">
        <v>0</v>
      </c>
      <c r="L49" s="229">
        <v>0</v>
      </c>
      <c r="M49" s="229">
        <v>0</v>
      </c>
      <c r="N49" s="229">
        <v>0</v>
      </c>
      <c r="O49" s="229">
        <v>0</v>
      </c>
      <c r="P49" s="229">
        <v>0</v>
      </c>
      <c r="Q49" s="225">
        <v>0</v>
      </c>
      <c r="R49" s="225">
        <v>0</v>
      </c>
      <c r="S49" s="225"/>
      <c r="T49" s="225"/>
      <c r="U49" s="225"/>
      <c r="V49" s="225"/>
      <c r="W49" s="225"/>
      <c r="X49" s="226"/>
      <c r="Y49" s="226"/>
      <c r="Z49" s="226"/>
      <c r="AA49" s="226"/>
      <c r="AB49" s="226"/>
      <c r="AC49" s="226"/>
      <c r="AD49" s="226"/>
      <c r="AE49" s="226"/>
      <c r="AF49" s="226"/>
      <c r="AG49" s="226"/>
      <c r="AH49" s="226"/>
      <c r="AI49" s="226"/>
      <c r="AJ49" s="226"/>
      <c r="AK49" s="226"/>
      <c r="AL49" s="226"/>
      <c r="AM49" s="226"/>
      <c r="AN49" s="226"/>
      <c r="AO49" s="226"/>
      <c r="AP49" s="226"/>
      <c r="AQ49" s="226"/>
      <c r="AR49" s="10"/>
      <c r="AS49" s="10"/>
      <c r="AT49" s="10"/>
      <c r="AU49" s="288"/>
      <c r="AV49" s="288"/>
      <c r="AW49" s="288"/>
      <c r="AX49" s="288"/>
      <c r="AY49" s="288"/>
      <c r="AZ49" s="399" t="b">
        <v>1</v>
      </c>
    </row>
    <row r="50" spans="1:52" s="337" customFormat="1" ht="15.75" customHeight="1" x14ac:dyDescent="0.5">
      <c r="A50" s="296" t="s">
        <v>733</v>
      </c>
      <c r="B50" s="297"/>
      <c r="C50" s="400">
        <v>0.03</v>
      </c>
      <c r="D50" s="229">
        <v>0</v>
      </c>
      <c r="E50" s="408">
        <f>D50*(1+$C$50)</f>
        <v>0</v>
      </c>
      <c r="F50" s="408">
        <f t="shared" ref="F50:AQ50" si="29">E50*(1+$C$50)</f>
        <v>0</v>
      </c>
      <c r="G50" s="408">
        <f t="shared" si="29"/>
        <v>0</v>
      </c>
      <c r="H50" s="408">
        <f t="shared" si="29"/>
        <v>0</v>
      </c>
      <c r="I50" s="408">
        <f t="shared" si="29"/>
        <v>0</v>
      </c>
      <c r="J50" s="408">
        <f t="shared" si="29"/>
        <v>0</v>
      </c>
      <c r="K50" s="408">
        <f t="shared" si="29"/>
        <v>0</v>
      </c>
      <c r="L50" s="408">
        <f t="shared" si="29"/>
        <v>0</v>
      </c>
      <c r="M50" s="408">
        <f t="shared" si="29"/>
        <v>0</v>
      </c>
      <c r="N50" s="408">
        <f t="shared" si="29"/>
        <v>0</v>
      </c>
      <c r="O50" s="408">
        <f t="shared" si="29"/>
        <v>0</v>
      </c>
      <c r="P50" s="408">
        <f t="shared" si="29"/>
        <v>0</v>
      </c>
      <c r="Q50" s="408">
        <f t="shared" si="29"/>
        <v>0</v>
      </c>
      <c r="R50" s="408">
        <f t="shared" si="29"/>
        <v>0</v>
      </c>
      <c r="S50" s="408">
        <f t="shared" si="29"/>
        <v>0</v>
      </c>
      <c r="T50" s="408">
        <f t="shared" si="29"/>
        <v>0</v>
      </c>
      <c r="U50" s="408">
        <f t="shared" si="29"/>
        <v>0</v>
      </c>
      <c r="V50" s="408">
        <f t="shared" si="29"/>
        <v>0</v>
      </c>
      <c r="W50" s="408">
        <f t="shared" si="29"/>
        <v>0</v>
      </c>
      <c r="X50" s="408">
        <f t="shared" si="29"/>
        <v>0</v>
      </c>
      <c r="Y50" s="408">
        <f t="shared" si="29"/>
        <v>0</v>
      </c>
      <c r="Z50" s="408">
        <f t="shared" si="29"/>
        <v>0</v>
      </c>
      <c r="AA50" s="408">
        <f t="shared" si="29"/>
        <v>0</v>
      </c>
      <c r="AB50" s="408">
        <f t="shared" si="29"/>
        <v>0</v>
      </c>
      <c r="AC50" s="408">
        <f t="shared" si="29"/>
        <v>0</v>
      </c>
      <c r="AD50" s="408">
        <f t="shared" si="29"/>
        <v>0</v>
      </c>
      <c r="AE50" s="408">
        <f t="shared" si="29"/>
        <v>0</v>
      </c>
      <c r="AF50" s="408">
        <f t="shared" si="29"/>
        <v>0</v>
      </c>
      <c r="AG50" s="408">
        <f t="shared" si="29"/>
        <v>0</v>
      </c>
      <c r="AH50" s="408">
        <f t="shared" si="29"/>
        <v>0</v>
      </c>
      <c r="AI50" s="408">
        <f t="shared" si="29"/>
        <v>0</v>
      </c>
      <c r="AJ50" s="408">
        <f t="shared" si="29"/>
        <v>0</v>
      </c>
      <c r="AK50" s="408">
        <f t="shared" si="29"/>
        <v>0</v>
      </c>
      <c r="AL50" s="408">
        <f t="shared" si="29"/>
        <v>0</v>
      </c>
      <c r="AM50" s="408">
        <f t="shared" si="29"/>
        <v>0</v>
      </c>
      <c r="AN50" s="408">
        <f t="shared" si="29"/>
        <v>0</v>
      </c>
      <c r="AO50" s="408">
        <f>AN50*(1+$C$50)</f>
        <v>0</v>
      </c>
      <c r="AP50" s="408">
        <f t="shared" si="29"/>
        <v>0</v>
      </c>
      <c r="AQ50" s="408">
        <f t="shared" si="29"/>
        <v>0</v>
      </c>
      <c r="AR50" s="408"/>
      <c r="AS50" s="22"/>
      <c r="AT50" s="22"/>
      <c r="AU50" s="336"/>
      <c r="AV50" s="336"/>
      <c r="AW50" s="336"/>
      <c r="AX50" s="336"/>
      <c r="AY50" s="336"/>
    </row>
    <row r="51" spans="1:52" s="337" customFormat="1" ht="15.75" customHeight="1" x14ac:dyDescent="0.5">
      <c r="A51" s="296" t="s">
        <v>734</v>
      </c>
      <c r="B51" s="297"/>
      <c r="C51" s="400">
        <f>+C50</f>
        <v>0.03</v>
      </c>
      <c r="D51" s="229">
        <v>0</v>
      </c>
      <c r="E51" s="408">
        <f>D51*(1+$C$51)</f>
        <v>0</v>
      </c>
      <c r="F51" s="408">
        <f t="shared" ref="F51:AQ51" si="30">E51*(1+$C$51)</f>
        <v>0</v>
      </c>
      <c r="G51" s="408">
        <f t="shared" si="30"/>
        <v>0</v>
      </c>
      <c r="H51" s="408">
        <f t="shared" si="30"/>
        <v>0</v>
      </c>
      <c r="I51" s="408">
        <f t="shared" si="30"/>
        <v>0</v>
      </c>
      <c r="J51" s="408">
        <f>I51*(1+$C$51)</f>
        <v>0</v>
      </c>
      <c r="K51" s="408">
        <f t="shared" si="30"/>
        <v>0</v>
      </c>
      <c r="L51" s="408">
        <f t="shared" si="30"/>
        <v>0</v>
      </c>
      <c r="M51" s="408">
        <f t="shared" si="30"/>
        <v>0</v>
      </c>
      <c r="N51" s="408">
        <f t="shared" si="30"/>
        <v>0</v>
      </c>
      <c r="O51" s="408">
        <f t="shared" si="30"/>
        <v>0</v>
      </c>
      <c r="P51" s="408">
        <f t="shared" si="30"/>
        <v>0</v>
      </c>
      <c r="Q51" s="408">
        <f t="shared" si="30"/>
        <v>0</v>
      </c>
      <c r="R51" s="408">
        <f t="shared" si="30"/>
        <v>0</v>
      </c>
      <c r="S51" s="408">
        <f t="shared" si="30"/>
        <v>0</v>
      </c>
      <c r="T51" s="408">
        <f t="shared" si="30"/>
        <v>0</v>
      </c>
      <c r="U51" s="408">
        <f t="shared" si="30"/>
        <v>0</v>
      </c>
      <c r="V51" s="408">
        <f t="shared" si="30"/>
        <v>0</v>
      </c>
      <c r="W51" s="408">
        <f t="shared" si="30"/>
        <v>0</v>
      </c>
      <c r="X51" s="408">
        <f t="shared" si="30"/>
        <v>0</v>
      </c>
      <c r="Y51" s="408">
        <f t="shared" si="30"/>
        <v>0</v>
      </c>
      <c r="Z51" s="408">
        <f t="shared" si="30"/>
        <v>0</v>
      </c>
      <c r="AA51" s="408">
        <f t="shared" si="30"/>
        <v>0</v>
      </c>
      <c r="AB51" s="408">
        <f t="shared" si="30"/>
        <v>0</v>
      </c>
      <c r="AC51" s="408">
        <f t="shared" si="30"/>
        <v>0</v>
      </c>
      <c r="AD51" s="408">
        <f t="shared" si="30"/>
        <v>0</v>
      </c>
      <c r="AE51" s="408">
        <f t="shared" si="30"/>
        <v>0</v>
      </c>
      <c r="AF51" s="408">
        <f t="shared" si="30"/>
        <v>0</v>
      </c>
      <c r="AG51" s="408">
        <f t="shared" si="30"/>
        <v>0</v>
      </c>
      <c r="AH51" s="408">
        <f t="shared" si="30"/>
        <v>0</v>
      </c>
      <c r="AI51" s="408">
        <f t="shared" si="30"/>
        <v>0</v>
      </c>
      <c r="AJ51" s="408">
        <f t="shared" si="30"/>
        <v>0</v>
      </c>
      <c r="AK51" s="408">
        <f t="shared" si="30"/>
        <v>0</v>
      </c>
      <c r="AL51" s="408">
        <f t="shared" si="30"/>
        <v>0</v>
      </c>
      <c r="AM51" s="408">
        <f t="shared" si="30"/>
        <v>0</v>
      </c>
      <c r="AN51" s="408">
        <f t="shared" si="30"/>
        <v>0</v>
      </c>
      <c r="AO51" s="408">
        <f t="shared" si="30"/>
        <v>0</v>
      </c>
      <c r="AP51" s="408">
        <f t="shared" si="30"/>
        <v>0</v>
      </c>
      <c r="AQ51" s="408">
        <f t="shared" si="30"/>
        <v>0</v>
      </c>
      <c r="AR51" s="22"/>
      <c r="AS51" s="22"/>
      <c r="AT51" s="22"/>
      <c r="AU51" s="336"/>
      <c r="AV51" s="336"/>
      <c r="AW51" s="336"/>
      <c r="AX51" s="336"/>
      <c r="AY51" s="336"/>
    </row>
    <row r="52" spans="1:52" s="337" customFormat="1" ht="15.75" customHeight="1" x14ac:dyDescent="0.5">
      <c r="A52" s="296" t="s">
        <v>721</v>
      </c>
      <c r="B52" s="297"/>
      <c r="C52" s="400">
        <v>0</v>
      </c>
      <c r="D52" s="401">
        <f>'Year 1 Operating Budget'!D87</f>
        <v>0</v>
      </c>
      <c r="E52" s="401">
        <f>D52*(1+$C$52)</f>
        <v>0</v>
      </c>
      <c r="F52" s="401">
        <f>E52*(1+$C$52)</f>
        <v>0</v>
      </c>
      <c r="G52" s="401">
        <f t="shared" ref="G52:AQ52" si="31">F52*(1+$C$52)</f>
        <v>0</v>
      </c>
      <c r="H52" s="401">
        <f t="shared" si="31"/>
        <v>0</v>
      </c>
      <c r="I52" s="401">
        <f t="shared" si="31"/>
        <v>0</v>
      </c>
      <c r="J52" s="401">
        <f t="shared" si="31"/>
        <v>0</v>
      </c>
      <c r="K52" s="401">
        <f t="shared" si="31"/>
        <v>0</v>
      </c>
      <c r="L52" s="401">
        <f t="shared" si="31"/>
        <v>0</v>
      </c>
      <c r="M52" s="401">
        <f t="shared" si="31"/>
        <v>0</v>
      </c>
      <c r="N52" s="401">
        <f t="shared" si="31"/>
        <v>0</v>
      </c>
      <c r="O52" s="401">
        <f t="shared" si="31"/>
        <v>0</v>
      </c>
      <c r="P52" s="401">
        <f t="shared" si="31"/>
        <v>0</v>
      </c>
      <c r="Q52" s="401">
        <f t="shared" si="31"/>
        <v>0</v>
      </c>
      <c r="R52" s="401">
        <f t="shared" si="31"/>
        <v>0</v>
      </c>
      <c r="S52" s="401">
        <f t="shared" si="31"/>
        <v>0</v>
      </c>
      <c r="T52" s="401">
        <f t="shared" si="31"/>
        <v>0</v>
      </c>
      <c r="U52" s="401">
        <f t="shared" si="31"/>
        <v>0</v>
      </c>
      <c r="V52" s="401">
        <f t="shared" si="31"/>
        <v>0</v>
      </c>
      <c r="W52" s="401">
        <f t="shared" si="31"/>
        <v>0</v>
      </c>
      <c r="X52" s="408">
        <f t="shared" si="31"/>
        <v>0</v>
      </c>
      <c r="Y52" s="408">
        <f t="shared" si="31"/>
        <v>0</v>
      </c>
      <c r="Z52" s="408">
        <f t="shared" si="31"/>
        <v>0</v>
      </c>
      <c r="AA52" s="408">
        <f t="shared" si="31"/>
        <v>0</v>
      </c>
      <c r="AB52" s="408">
        <f t="shared" si="31"/>
        <v>0</v>
      </c>
      <c r="AC52" s="408">
        <f t="shared" si="31"/>
        <v>0</v>
      </c>
      <c r="AD52" s="408">
        <f t="shared" si="31"/>
        <v>0</v>
      </c>
      <c r="AE52" s="408">
        <f t="shared" si="31"/>
        <v>0</v>
      </c>
      <c r="AF52" s="408">
        <f t="shared" si="31"/>
        <v>0</v>
      </c>
      <c r="AG52" s="408">
        <f t="shared" si="31"/>
        <v>0</v>
      </c>
      <c r="AH52" s="408">
        <f t="shared" si="31"/>
        <v>0</v>
      </c>
      <c r="AI52" s="408">
        <f t="shared" si="31"/>
        <v>0</v>
      </c>
      <c r="AJ52" s="408">
        <f t="shared" si="31"/>
        <v>0</v>
      </c>
      <c r="AK52" s="408">
        <f t="shared" si="31"/>
        <v>0</v>
      </c>
      <c r="AL52" s="408">
        <f t="shared" si="31"/>
        <v>0</v>
      </c>
      <c r="AM52" s="408">
        <f t="shared" si="31"/>
        <v>0</v>
      </c>
      <c r="AN52" s="408">
        <f t="shared" si="31"/>
        <v>0</v>
      </c>
      <c r="AO52" s="408">
        <f t="shared" si="31"/>
        <v>0</v>
      </c>
      <c r="AP52" s="408">
        <f t="shared" si="31"/>
        <v>0</v>
      </c>
      <c r="AQ52" s="408">
        <f t="shared" si="31"/>
        <v>0</v>
      </c>
      <c r="AR52" s="22"/>
      <c r="AS52" s="22"/>
      <c r="AT52" s="22"/>
      <c r="AU52" s="336"/>
      <c r="AV52" s="336"/>
      <c r="AW52" s="336"/>
      <c r="AX52" s="336"/>
      <c r="AY52" s="336"/>
    </row>
    <row r="53" spans="1:52" ht="15.75" customHeight="1" x14ac:dyDescent="0.5">
      <c r="A53" s="227"/>
      <c r="B53" s="20"/>
      <c r="C53" s="228"/>
      <c r="D53" s="230"/>
      <c r="E53" s="231"/>
      <c r="F53" s="232"/>
      <c r="G53" s="225"/>
      <c r="H53" s="225"/>
      <c r="I53" s="225"/>
      <c r="J53" s="225"/>
      <c r="K53" s="225"/>
      <c r="L53" s="225"/>
      <c r="M53" s="225"/>
      <c r="N53" s="225"/>
      <c r="O53" s="225"/>
      <c r="P53" s="225"/>
      <c r="Q53" s="225"/>
      <c r="R53" s="225"/>
      <c r="S53" s="225"/>
      <c r="T53" s="225"/>
      <c r="U53" s="225"/>
      <c r="V53" s="225"/>
      <c r="W53" s="225"/>
      <c r="X53" s="226"/>
      <c r="Y53" s="226"/>
      <c r="Z53" s="226"/>
      <c r="AA53" s="226"/>
      <c r="AB53" s="226"/>
      <c r="AC53" s="226"/>
      <c r="AD53" s="226"/>
      <c r="AE53" s="226"/>
      <c r="AF53" s="226"/>
      <c r="AG53" s="226"/>
      <c r="AH53" s="226"/>
      <c r="AI53" s="226"/>
      <c r="AJ53" s="226"/>
      <c r="AK53" s="226"/>
      <c r="AL53" s="226"/>
      <c r="AM53" s="226"/>
      <c r="AN53" s="226"/>
      <c r="AO53" s="226"/>
      <c r="AP53" s="226"/>
      <c r="AQ53" s="226"/>
      <c r="AR53" s="10"/>
      <c r="AS53" s="10"/>
      <c r="AT53" s="10"/>
      <c r="AU53" s="288"/>
      <c r="AV53" s="288"/>
      <c r="AW53" s="288"/>
      <c r="AX53" s="288"/>
      <c r="AY53" s="288"/>
    </row>
    <row r="54" spans="1:52" ht="15.75" customHeight="1" x14ac:dyDescent="0.5">
      <c r="A54" s="300" t="s">
        <v>714</v>
      </c>
      <c r="B54" s="301"/>
      <c r="C54" s="302"/>
      <c r="D54" s="402">
        <f>+D44-D49-D50-D51-D52</f>
        <v>0</v>
      </c>
      <c r="E54" s="402">
        <f t="shared" ref="E54:AQ54" si="32">+E44-E49-E50-E51-E52</f>
        <v>0</v>
      </c>
      <c r="F54" s="402">
        <f>+F44-F49-F50-F51-F52</f>
        <v>0</v>
      </c>
      <c r="G54" s="402">
        <f t="shared" si="32"/>
        <v>0</v>
      </c>
      <c r="H54" s="402">
        <f t="shared" si="32"/>
        <v>0</v>
      </c>
      <c r="I54" s="402">
        <f t="shared" si="32"/>
        <v>0</v>
      </c>
      <c r="J54" s="402">
        <f t="shared" si="32"/>
        <v>0</v>
      </c>
      <c r="K54" s="402">
        <f t="shared" si="32"/>
        <v>0</v>
      </c>
      <c r="L54" s="402">
        <f t="shared" si="32"/>
        <v>0</v>
      </c>
      <c r="M54" s="402">
        <f t="shared" si="32"/>
        <v>0</v>
      </c>
      <c r="N54" s="402">
        <f t="shared" si="32"/>
        <v>0</v>
      </c>
      <c r="O54" s="402">
        <f t="shared" si="32"/>
        <v>0</v>
      </c>
      <c r="P54" s="402">
        <f t="shared" si="32"/>
        <v>0</v>
      </c>
      <c r="Q54" s="402">
        <f t="shared" si="32"/>
        <v>0</v>
      </c>
      <c r="R54" s="402">
        <f t="shared" si="32"/>
        <v>0</v>
      </c>
      <c r="S54" s="402">
        <f t="shared" si="32"/>
        <v>0</v>
      </c>
      <c r="T54" s="402">
        <f t="shared" si="32"/>
        <v>0</v>
      </c>
      <c r="U54" s="402">
        <f t="shared" si="32"/>
        <v>0</v>
      </c>
      <c r="V54" s="402">
        <f t="shared" si="32"/>
        <v>0</v>
      </c>
      <c r="W54" s="402">
        <f t="shared" si="32"/>
        <v>0</v>
      </c>
      <c r="X54" s="233">
        <f t="shared" si="32"/>
        <v>0</v>
      </c>
      <c r="Y54" s="233">
        <f t="shared" si="32"/>
        <v>0</v>
      </c>
      <c r="Z54" s="233">
        <f t="shared" si="32"/>
        <v>0</v>
      </c>
      <c r="AA54" s="233">
        <f t="shared" si="32"/>
        <v>0</v>
      </c>
      <c r="AB54" s="233">
        <f t="shared" si="32"/>
        <v>0</v>
      </c>
      <c r="AC54" s="233">
        <f t="shared" si="32"/>
        <v>0</v>
      </c>
      <c r="AD54" s="233">
        <f t="shared" si="32"/>
        <v>0</v>
      </c>
      <c r="AE54" s="233">
        <f t="shared" si="32"/>
        <v>0</v>
      </c>
      <c r="AF54" s="233">
        <f t="shared" si="32"/>
        <v>0</v>
      </c>
      <c r="AG54" s="233">
        <f t="shared" si="32"/>
        <v>0</v>
      </c>
      <c r="AH54" s="233">
        <f t="shared" si="32"/>
        <v>0</v>
      </c>
      <c r="AI54" s="233">
        <f t="shared" si="32"/>
        <v>0</v>
      </c>
      <c r="AJ54" s="233">
        <f t="shared" si="32"/>
        <v>0</v>
      </c>
      <c r="AK54" s="233">
        <f t="shared" si="32"/>
        <v>0</v>
      </c>
      <c r="AL54" s="233">
        <f t="shared" si="32"/>
        <v>0</v>
      </c>
      <c r="AM54" s="233">
        <f t="shared" si="32"/>
        <v>0</v>
      </c>
      <c r="AN54" s="233">
        <f t="shared" si="32"/>
        <v>0</v>
      </c>
      <c r="AO54" s="233">
        <f t="shared" si="32"/>
        <v>0</v>
      </c>
      <c r="AP54" s="233">
        <f t="shared" si="32"/>
        <v>0</v>
      </c>
      <c r="AQ54" s="233">
        <f t="shared" si="32"/>
        <v>0</v>
      </c>
      <c r="AR54" s="10"/>
      <c r="AS54" s="10"/>
      <c r="AT54" s="10"/>
      <c r="AU54" s="288"/>
      <c r="AV54" s="288"/>
      <c r="AW54" s="288"/>
      <c r="AX54" s="288"/>
      <c r="AY54" s="288"/>
    </row>
    <row r="55" spans="1:52" ht="15.75" customHeight="1" x14ac:dyDescent="0.5">
      <c r="A55" s="234" t="s">
        <v>270</v>
      </c>
      <c r="B55" s="235"/>
      <c r="C55" s="303">
        <v>0.5</v>
      </c>
      <c r="D55" s="236">
        <f>+$C55*D54</f>
        <v>0</v>
      </c>
      <c r="E55" s="236">
        <f>+$C55*E54</f>
        <v>0</v>
      </c>
      <c r="F55" s="236">
        <f t="shared" ref="F55:AQ55" si="33">+$C55*F54</f>
        <v>0</v>
      </c>
      <c r="G55" s="236">
        <f t="shared" si="33"/>
        <v>0</v>
      </c>
      <c r="H55" s="236">
        <f t="shared" si="33"/>
        <v>0</v>
      </c>
      <c r="I55" s="236">
        <f t="shared" si="33"/>
        <v>0</v>
      </c>
      <c r="J55" s="236">
        <f t="shared" si="33"/>
        <v>0</v>
      </c>
      <c r="K55" s="236">
        <f t="shared" si="33"/>
        <v>0</v>
      </c>
      <c r="L55" s="236">
        <f t="shared" si="33"/>
        <v>0</v>
      </c>
      <c r="M55" s="236">
        <f>+$C55*M54</f>
        <v>0</v>
      </c>
      <c r="N55" s="236">
        <f t="shared" si="33"/>
        <v>0</v>
      </c>
      <c r="O55" s="236">
        <f t="shared" si="33"/>
        <v>0</v>
      </c>
      <c r="P55" s="236">
        <f t="shared" si="33"/>
        <v>0</v>
      </c>
      <c r="Q55" s="236">
        <f t="shared" si="33"/>
        <v>0</v>
      </c>
      <c r="R55" s="236">
        <f t="shared" si="33"/>
        <v>0</v>
      </c>
      <c r="S55" s="236">
        <f t="shared" si="33"/>
        <v>0</v>
      </c>
      <c r="T55" s="236">
        <f t="shared" si="33"/>
        <v>0</v>
      </c>
      <c r="U55" s="236">
        <f t="shared" si="33"/>
        <v>0</v>
      </c>
      <c r="V55" s="236">
        <f t="shared" si="33"/>
        <v>0</v>
      </c>
      <c r="W55" s="236">
        <f t="shared" si="33"/>
        <v>0</v>
      </c>
      <c r="X55" s="237">
        <f t="shared" si="33"/>
        <v>0</v>
      </c>
      <c r="Y55" s="237">
        <f t="shared" si="33"/>
        <v>0</v>
      </c>
      <c r="Z55" s="237">
        <f t="shared" si="33"/>
        <v>0</v>
      </c>
      <c r="AA55" s="237">
        <f t="shared" si="33"/>
        <v>0</v>
      </c>
      <c r="AB55" s="237">
        <f t="shared" si="33"/>
        <v>0</v>
      </c>
      <c r="AC55" s="237">
        <f t="shared" si="33"/>
        <v>0</v>
      </c>
      <c r="AD55" s="237">
        <f t="shared" si="33"/>
        <v>0</v>
      </c>
      <c r="AE55" s="237">
        <f t="shared" si="33"/>
        <v>0</v>
      </c>
      <c r="AF55" s="237">
        <f t="shared" si="33"/>
        <v>0</v>
      </c>
      <c r="AG55" s="237">
        <f t="shared" si="33"/>
        <v>0</v>
      </c>
      <c r="AH55" s="237">
        <f t="shared" si="33"/>
        <v>0</v>
      </c>
      <c r="AI55" s="237">
        <f t="shared" si="33"/>
        <v>0</v>
      </c>
      <c r="AJ55" s="237">
        <f t="shared" si="33"/>
        <v>0</v>
      </c>
      <c r="AK55" s="237">
        <f t="shared" si="33"/>
        <v>0</v>
      </c>
      <c r="AL55" s="237">
        <f t="shared" si="33"/>
        <v>0</v>
      </c>
      <c r="AM55" s="237">
        <f t="shared" si="33"/>
        <v>0</v>
      </c>
      <c r="AN55" s="237">
        <f t="shared" si="33"/>
        <v>0</v>
      </c>
      <c r="AO55" s="237">
        <f t="shared" si="33"/>
        <v>0</v>
      </c>
      <c r="AP55" s="237">
        <f t="shared" si="33"/>
        <v>0</v>
      </c>
      <c r="AQ55" s="237">
        <f t="shared" si="33"/>
        <v>0</v>
      </c>
      <c r="AR55" s="10"/>
      <c r="AS55" s="10"/>
      <c r="AT55" s="10"/>
      <c r="AU55" s="288"/>
      <c r="AV55" s="288"/>
      <c r="AW55" s="288"/>
      <c r="AX55" s="288"/>
      <c r="AY55" s="288"/>
    </row>
    <row r="56" spans="1:52" ht="15.75" customHeight="1" x14ac:dyDescent="0.5">
      <c r="A56" s="897" t="s">
        <v>295</v>
      </c>
      <c r="B56" s="898"/>
      <c r="C56" s="238"/>
      <c r="D56" s="239">
        <f>+$C56*D54</f>
        <v>0</v>
      </c>
      <c r="E56" s="239">
        <f>+$C56*E54</f>
        <v>0</v>
      </c>
      <c r="F56" s="239">
        <f t="shared" ref="F56:AQ56" si="34">+$C56*F54</f>
        <v>0</v>
      </c>
      <c r="G56" s="239">
        <f t="shared" si="34"/>
        <v>0</v>
      </c>
      <c r="H56" s="239">
        <f t="shared" si="34"/>
        <v>0</v>
      </c>
      <c r="I56" s="239">
        <f t="shared" si="34"/>
        <v>0</v>
      </c>
      <c r="J56" s="239">
        <f t="shared" si="34"/>
        <v>0</v>
      </c>
      <c r="K56" s="239">
        <f t="shared" si="34"/>
        <v>0</v>
      </c>
      <c r="L56" s="239">
        <f t="shared" si="34"/>
        <v>0</v>
      </c>
      <c r="M56" s="239">
        <f t="shared" si="34"/>
        <v>0</v>
      </c>
      <c r="N56" s="239">
        <f t="shared" si="34"/>
        <v>0</v>
      </c>
      <c r="O56" s="239">
        <f t="shared" si="34"/>
        <v>0</v>
      </c>
      <c r="P56" s="239">
        <f t="shared" si="34"/>
        <v>0</v>
      </c>
      <c r="Q56" s="239">
        <f t="shared" si="34"/>
        <v>0</v>
      </c>
      <c r="R56" s="239">
        <f t="shared" si="34"/>
        <v>0</v>
      </c>
      <c r="S56" s="239">
        <f t="shared" si="34"/>
        <v>0</v>
      </c>
      <c r="T56" s="239">
        <f t="shared" si="34"/>
        <v>0</v>
      </c>
      <c r="U56" s="239">
        <f t="shared" si="34"/>
        <v>0</v>
      </c>
      <c r="V56" s="239">
        <f t="shared" si="34"/>
        <v>0</v>
      </c>
      <c r="W56" s="239">
        <f t="shared" si="34"/>
        <v>0</v>
      </c>
      <c r="X56" s="240">
        <f t="shared" si="34"/>
        <v>0</v>
      </c>
      <c r="Y56" s="240">
        <f t="shared" si="34"/>
        <v>0</v>
      </c>
      <c r="Z56" s="240">
        <f t="shared" si="34"/>
        <v>0</v>
      </c>
      <c r="AA56" s="240">
        <f t="shared" si="34"/>
        <v>0</v>
      </c>
      <c r="AB56" s="240">
        <f t="shared" si="34"/>
        <v>0</v>
      </c>
      <c r="AC56" s="240">
        <f t="shared" si="34"/>
        <v>0</v>
      </c>
      <c r="AD56" s="240">
        <f t="shared" si="34"/>
        <v>0</v>
      </c>
      <c r="AE56" s="240">
        <f t="shared" si="34"/>
        <v>0</v>
      </c>
      <c r="AF56" s="240">
        <f t="shared" si="34"/>
        <v>0</v>
      </c>
      <c r="AG56" s="240">
        <f t="shared" si="34"/>
        <v>0</v>
      </c>
      <c r="AH56" s="240">
        <f t="shared" si="34"/>
        <v>0</v>
      </c>
      <c r="AI56" s="240">
        <f t="shared" si="34"/>
        <v>0</v>
      </c>
      <c r="AJ56" s="240">
        <f t="shared" si="34"/>
        <v>0</v>
      </c>
      <c r="AK56" s="240">
        <f t="shared" si="34"/>
        <v>0</v>
      </c>
      <c r="AL56" s="240">
        <f t="shared" si="34"/>
        <v>0</v>
      </c>
      <c r="AM56" s="240">
        <f t="shared" si="34"/>
        <v>0</v>
      </c>
      <c r="AN56" s="240">
        <f t="shared" si="34"/>
        <v>0</v>
      </c>
      <c r="AO56" s="240">
        <f t="shared" si="34"/>
        <v>0</v>
      </c>
      <c r="AP56" s="240">
        <f t="shared" si="34"/>
        <v>0</v>
      </c>
      <c r="AQ56" s="240">
        <f t="shared" si="34"/>
        <v>0</v>
      </c>
      <c r="AR56" s="10"/>
      <c r="AS56" s="10"/>
      <c r="AT56" s="10"/>
      <c r="AU56" s="288"/>
      <c r="AV56" s="288"/>
      <c r="AW56" s="288"/>
      <c r="AX56" s="288"/>
      <c r="AY56" s="288"/>
    </row>
    <row r="57" spans="1:52" ht="15.75" customHeight="1" x14ac:dyDescent="0.5">
      <c r="A57" s="897" t="s">
        <v>295</v>
      </c>
      <c r="B57" s="898"/>
      <c r="C57" s="238"/>
      <c r="D57" s="239">
        <f t="shared" ref="D57:W57" si="35">+$C57*D55</f>
        <v>0</v>
      </c>
      <c r="E57" s="239">
        <f t="shared" si="35"/>
        <v>0</v>
      </c>
      <c r="F57" s="239">
        <f t="shared" si="35"/>
        <v>0</v>
      </c>
      <c r="G57" s="239">
        <f>+$C57*G55</f>
        <v>0</v>
      </c>
      <c r="H57" s="239">
        <f t="shared" si="35"/>
        <v>0</v>
      </c>
      <c r="I57" s="239">
        <f t="shared" si="35"/>
        <v>0</v>
      </c>
      <c r="J57" s="239">
        <f t="shared" si="35"/>
        <v>0</v>
      </c>
      <c r="K57" s="239">
        <f t="shared" si="35"/>
        <v>0</v>
      </c>
      <c r="L57" s="239">
        <f t="shared" si="35"/>
        <v>0</v>
      </c>
      <c r="M57" s="239">
        <f t="shared" si="35"/>
        <v>0</v>
      </c>
      <c r="N57" s="239">
        <f t="shared" si="35"/>
        <v>0</v>
      </c>
      <c r="O57" s="239">
        <f t="shared" si="35"/>
        <v>0</v>
      </c>
      <c r="P57" s="239">
        <f t="shared" si="35"/>
        <v>0</v>
      </c>
      <c r="Q57" s="239">
        <f t="shared" si="35"/>
        <v>0</v>
      </c>
      <c r="R57" s="239">
        <f t="shared" si="35"/>
        <v>0</v>
      </c>
      <c r="S57" s="239">
        <f t="shared" si="35"/>
        <v>0</v>
      </c>
      <c r="T57" s="239">
        <f t="shared" si="35"/>
        <v>0</v>
      </c>
      <c r="U57" s="239">
        <f t="shared" si="35"/>
        <v>0</v>
      </c>
      <c r="V57" s="239">
        <f t="shared" si="35"/>
        <v>0</v>
      </c>
      <c r="W57" s="239">
        <f t="shared" si="35"/>
        <v>0</v>
      </c>
      <c r="X57" s="240"/>
      <c r="Y57" s="240"/>
      <c r="Z57" s="240"/>
      <c r="AA57" s="240"/>
      <c r="AB57" s="240"/>
      <c r="AC57" s="240"/>
      <c r="AD57" s="240"/>
      <c r="AE57" s="240"/>
      <c r="AF57" s="240"/>
      <c r="AG57" s="240"/>
      <c r="AH57" s="240"/>
      <c r="AI57" s="240"/>
      <c r="AJ57" s="240"/>
      <c r="AK57" s="240"/>
      <c r="AL57" s="240"/>
      <c r="AM57" s="240"/>
      <c r="AN57" s="240"/>
      <c r="AO57" s="240"/>
      <c r="AP57" s="240"/>
      <c r="AQ57" s="240"/>
      <c r="AR57" s="10"/>
      <c r="AS57" s="10"/>
      <c r="AT57" s="10"/>
      <c r="AU57" s="288"/>
      <c r="AV57" s="288"/>
      <c r="AW57" s="288"/>
      <c r="AX57" s="288"/>
      <c r="AY57" s="288"/>
    </row>
    <row r="58" spans="1:52" ht="15.75" customHeight="1" x14ac:dyDescent="0.5">
      <c r="A58" s="897" t="s">
        <v>295</v>
      </c>
      <c r="B58" s="898"/>
      <c r="C58" s="238"/>
      <c r="D58" s="239">
        <f t="shared" ref="D58:W58" si="36">+$C58*D56</f>
        <v>0</v>
      </c>
      <c r="E58" s="239">
        <f t="shared" si="36"/>
        <v>0</v>
      </c>
      <c r="F58" s="239">
        <f t="shared" si="36"/>
        <v>0</v>
      </c>
      <c r="G58" s="239">
        <f t="shared" si="36"/>
        <v>0</v>
      </c>
      <c r="H58" s="239">
        <f t="shared" si="36"/>
        <v>0</v>
      </c>
      <c r="I58" s="239">
        <f t="shared" si="36"/>
        <v>0</v>
      </c>
      <c r="J58" s="239">
        <f t="shared" si="36"/>
        <v>0</v>
      </c>
      <c r="K58" s="239">
        <f t="shared" si="36"/>
        <v>0</v>
      </c>
      <c r="L58" s="239">
        <f t="shared" si="36"/>
        <v>0</v>
      </c>
      <c r="M58" s="239">
        <f t="shared" si="36"/>
        <v>0</v>
      </c>
      <c r="N58" s="239">
        <f t="shared" si="36"/>
        <v>0</v>
      </c>
      <c r="O58" s="239">
        <f t="shared" si="36"/>
        <v>0</v>
      </c>
      <c r="P58" s="239">
        <f t="shared" si="36"/>
        <v>0</v>
      </c>
      <c r="Q58" s="239">
        <f t="shared" si="36"/>
        <v>0</v>
      </c>
      <c r="R58" s="239">
        <f t="shared" si="36"/>
        <v>0</v>
      </c>
      <c r="S58" s="239">
        <f t="shared" si="36"/>
        <v>0</v>
      </c>
      <c r="T58" s="239">
        <f t="shared" si="36"/>
        <v>0</v>
      </c>
      <c r="U58" s="239">
        <f t="shared" si="36"/>
        <v>0</v>
      </c>
      <c r="V58" s="239">
        <f t="shared" si="36"/>
        <v>0</v>
      </c>
      <c r="W58" s="239">
        <f t="shared" si="36"/>
        <v>0</v>
      </c>
      <c r="X58" s="240"/>
      <c r="Y58" s="240"/>
      <c r="Z58" s="240"/>
      <c r="AA58" s="240"/>
      <c r="AB58" s="240"/>
      <c r="AC58" s="240"/>
      <c r="AD58" s="240"/>
      <c r="AE58" s="240"/>
      <c r="AF58" s="240"/>
      <c r="AG58" s="240"/>
      <c r="AH58" s="240"/>
      <c r="AI58" s="240"/>
      <c r="AJ58" s="240"/>
      <c r="AK58" s="240"/>
      <c r="AL58" s="240"/>
      <c r="AM58" s="240"/>
      <c r="AN58" s="240"/>
      <c r="AO58" s="240"/>
      <c r="AP58" s="240"/>
      <c r="AQ58" s="240"/>
      <c r="AR58" s="10"/>
      <c r="AS58" s="10"/>
      <c r="AT58" s="10"/>
      <c r="AU58" s="288"/>
      <c r="AV58" s="288"/>
      <c r="AW58" s="288"/>
      <c r="AX58" s="288"/>
      <c r="AY58" s="288"/>
    </row>
    <row r="59" spans="1:52" ht="15.75" customHeight="1" x14ac:dyDescent="0.5">
      <c r="A59" s="897" t="s">
        <v>295</v>
      </c>
      <c r="B59" s="898"/>
      <c r="C59" s="238"/>
      <c r="D59" s="239">
        <f>+$C59*D54</f>
        <v>0</v>
      </c>
      <c r="E59" s="239">
        <f t="shared" ref="E59:AQ59" si="37">+$C59*E54</f>
        <v>0</v>
      </c>
      <c r="F59" s="239">
        <f t="shared" si="37"/>
        <v>0</v>
      </c>
      <c r="G59" s="239">
        <f t="shared" si="37"/>
        <v>0</v>
      </c>
      <c r="H59" s="239">
        <f t="shared" si="37"/>
        <v>0</v>
      </c>
      <c r="I59" s="239">
        <f t="shared" si="37"/>
        <v>0</v>
      </c>
      <c r="J59" s="239">
        <f t="shared" si="37"/>
        <v>0</v>
      </c>
      <c r="K59" s="239">
        <f t="shared" si="37"/>
        <v>0</v>
      </c>
      <c r="L59" s="239">
        <f t="shared" si="37"/>
        <v>0</v>
      </c>
      <c r="M59" s="239">
        <f t="shared" si="37"/>
        <v>0</v>
      </c>
      <c r="N59" s="239">
        <f t="shared" si="37"/>
        <v>0</v>
      </c>
      <c r="O59" s="239">
        <f t="shared" si="37"/>
        <v>0</v>
      </c>
      <c r="P59" s="239">
        <f t="shared" si="37"/>
        <v>0</v>
      </c>
      <c r="Q59" s="239">
        <f t="shared" si="37"/>
        <v>0</v>
      </c>
      <c r="R59" s="239">
        <f t="shared" si="37"/>
        <v>0</v>
      </c>
      <c r="S59" s="239">
        <f t="shared" si="37"/>
        <v>0</v>
      </c>
      <c r="T59" s="239">
        <f t="shared" si="37"/>
        <v>0</v>
      </c>
      <c r="U59" s="239">
        <f t="shared" si="37"/>
        <v>0</v>
      </c>
      <c r="V59" s="239">
        <f t="shared" si="37"/>
        <v>0</v>
      </c>
      <c r="W59" s="239">
        <f t="shared" si="37"/>
        <v>0</v>
      </c>
      <c r="X59" s="240">
        <f t="shared" si="37"/>
        <v>0</v>
      </c>
      <c r="Y59" s="240">
        <f t="shared" si="37"/>
        <v>0</v>
      </c>
      <c r="Z59" s="240">
        <f t="shared" si="37"/>
        <v>0</v>
      </c>
      <c r="AA59" s="240">
        <f t="shared" si="37"/>
        <v>0</v>
      </c>
      <c r="AB59" s="240">
        <f t="shared" si="37"/>
        <v>0</v>
      </c>
      <c r="AC59" s="240">
        <f t="shared" si="37"/>
        <v>0</v>
      </c>
      <c r="AD59" s="240">
        <f t="shared" si="37"/>
        <v>0</v>
      </c>
      <c r="AE59" s="240">
        <f t="shared" si="37"/>
        <v>0</v>
      </c>
      <c r="AF59" s="240">
        <f t="shared" si="37"/>
        <v>0</v>
      </c>
      <c r="AG59" s="240">
        <f t="shared" si="37"/>
        <v>0</v>
      </c>
      <c r="AH59" s="240">
        <f t="shared" si="37"/>
        <v>0</v>
      </c>
      <c r="AI59" s="240">
        <f t="shared" si="37"/>
        <v>0</v>
      </c>
      <c r="AJ59" s="240">
        <f t="shared" si="37"/>
        <v>0</v>
      </c>
      <c r="AK59" s="240">
        <f t="shared" si="37"/>
        <v>0</v>
      </c>
      <c r="AL59" s="240">
        <f t="shared" si="37"/>
        <v>0</v>
      </c>
      <c r="AM59" s="240">
        <f t="shared" si="37"/>
        <v>0</v>
      </c>
      <c r="AN59" s="240">
        <f t="shared" si="37"/>
        <v>0</v>
      </c>
      <c r="AO59" s="240">
        <f t="shared" si="37"/>
        <v>0</v>
      </c>
      <c r="AP59" s="240">
        <f t="shared" si="37"/>
        <v>0</v>
      </c>
      <c r="AQ59" s="240">
        <f t="shared" si="37"/>
        <v>0</v>
      </c>
      <c r="AR59" s="10"/>
      <c r="AS59" s="10"/>
      <c r="AT59" s="10"/>
      <c r="AU59" s="288"/>
      <c r="AV59" s="288"/>
      <c r="AW59" s="288"/>
      <c r="AX59" s="288"/>
      <c r="AY59" s="288"/>
    </row>
    <row r="60" spans="1:52" ht="15.75" customHeight="1" x14ac:dyDescent="0.5">
      <c r="A60" s="897" t="s">
        <v>295</v>
      </c>
      <c r="B60" s="898"/>
      <c r="C60" s="238"/>
      <c r="D60" s="239">
        <f>+$C60*D54</f>
        <v>0</v>
      </c>
      <c r="E60" s="239">
        <f>+$C60*E54</f>
        <v>0</v>
      </c>
      <c r="F60" s="239">
        <f>+$C60*F54</f>
        <v>0</v>
      </c>
      <c r="G60" s="239">
        <f t="shared" ref="G60:AQ60" si="38">+$C60*G54</f>
        <v>0</v>
      </c>
      <c r="H60" s="239">
        <f t="shared" si="38"/>
        <v>0</v>
      </c>
      <c r="I60" s="239">
        <f t="shared" si="38"/>
        <v>0</v>
      </c>
      <c r="J60" s="239">
        <f t="shared" si="38"/>
        <v>0</v>
      </c>
      <c r="K60" s="239">
        <f t="shared" si="38"/>
        <v>0</v>
      </c>
      <c r="L60" s="239">
        <f t="shared" si="38"/>
        <v>0</v>
      </c>
      <c r="M60" s="239">
        <f t="shared" si="38"/>
        <v>0</v>
      </c>
      <c r="N60" s="239">
        <f t="shared" si="38"/>
        <v>0</v>
      </c>
      <c r="O60" s="239">
        <f t="shared" si="38"/>
        <v>0</v>
      </c>
      <c r="P60" s="239">
        <f t="shared" si="38"/>
        <v>0</v>
      </c>
      <c r="Q60" s="239">
        <f t="shared" si="38"/>
        <v>0</v>
      </c>
      <c r="R60" s="239">
        <f t="shared" si="38"/>
        <v>0</v>
      </c>
      <c r="S60" s="239">
        <f t="shared" si="38"/>
        <v>0</v>
      </c>
      <c r="T60" s="239">
        <f t="shared" si="38"/>
        <v>0</v>
      </c>
      <c r="U60" s="239">
        <f t="shared" si="38"/>
        <v>0</v>
      </c>
      <c r="V60" s="239">
        <f t="shared" si="38"/>
        <v>0</v>
      </c>
      <c r="W60" s="239">
        <f t="shared" si="38"/>
        <v>0</v>
      </c>
      <c r="X60" s="240">
        <f t="shared" si="38"/>
        <v>0</v>
      </c>
      <c r="Y60" s="240">
        <f t="shared" si="38"/>
        <v>0</v>
      </c>
      <c r="Z60" s="240">
        <f t="shared" si="38"/>
        <v>0</v>
      </c>
      <c r="AA60" s="240">
        <f t="shared" si="38"/>
        <v>0</v>
      </c>
      <c r="AB60" s="240">
        <f t="shared" si="38"/>
        <v>0</v>
      </c>
      <c r="AC60" s="240">
        <f t="shared" si="38"/>
        <v>0</v>
      </c>
      <c r="AD60" s="240">
        <f t="shared" si="38"/>
        <v>0</v>
      </c>
      <c r="AE60" s="240">
        <f t="shared" si="38"/>
        <v>0</v>
      </c>
      <c r="AF60" s="240">
        <f t="shared" si="38"/>
        <v>0</v>
      </c>
      <c r="AG60" s="240">
        <f t="shared" si="38"/>
        <v>0</v>
      </c>
      <c r="AH60" s="240">
        <f t="shared" si="38"/>
        <v>0</v>
      </c>
      <c r="AI60" s="240">
        <f t="shared" si="38"/>
        <v>0</v>
      </c>
      <c r="AJ60" s="240">
        <f t="shared" si="38"/>
        <v>0</v>
      </c>
      <c r="AK60" s="240">
        <f t="shared" si="38"/>
        <v>0</v>
      </c>
      <c r="AL60" s="240">
        <f t="shared" si="38"/>
        <v>0</v>
      </c>
      <c r="AM60" s="240">
        <f t="shared" si="38"/>
        <v>0</v>
      </c>
      <c r="AN60" s="240">
        <f t="shared" si="38"/>
        <v>0</v>
      </c>
      <c r="AO60" s="240">
        <f t="shared" si="38"/>
        <v>0</v>
      </c>
      <c r="AP60" s="240">
        <f t="shared" si="38"/>
        <v>0</v>
      </c>
      <c r="AQ60" s="240">
        <f t="shared" si="38"/>
        <v>0</v>
      </c>
      <c r="AR60" s="10"/>
      <c r="AS60" s="10"/>
      <c r="AT60" s="10"/>
      <c r="AU60" s="288"/>
      <c r="AV60" s="288"/>
      <c r="AW60" s="288"/>
      <c r="AX60" s="288"/>
      <c r="AY60" s="288"/>
    </row>
    <row r="61" spans="1:52" ht="15.75" customHeight="1" x14ac:dyDescent="0.5">
      <c r="A61" s="897" t="s">
        <v>295</v>
      </c>
      <c r="B61" s="898"/>
      <c r="C61" s="238"/>
      <c r="D61" s="239">
        <f>+$C61*D55</f>
        <v>0</v>
      </c>
      <c r="E61" s="239">
        <f t="shared" ref="E61:AQ61" si="39">+$C61*E55</f>
        <v>0</v>
      </c>
      <c r="F61" s="239">
        <f t="shared" si="39"/>
        <v>0</v>
      </c>
      <c r="G61" s="239">
        <f t="shared" si="39"/>
        <v>0</v>
      </c>
      <c r="H61" s="239">
        <f t="shared" si="39"/>
        <v>0</v>
      </c>
      <c r="I61" s="239">
        <f t="shared" si="39"/>
        <v>0</v>
      </c>
      <c r="J61" s="239">
        <f t="shared" si="39"/>
        <v>0</v>
      </c>
      <c r="K61" s="239">
        <f t="shared" si="39"/>
        <v>0</v>
      </c>
      <c r="L61" s="239">
        <f t="shared" si="39"/>
        <v>0</v>
      </c>
      <c r="M61" s="239">
        <f t="shared" si="39"/>
        <v>0</v>
      </c>
      <c r="N61" s="239">
        <f t="shared" si="39"/>
        <v>0</v>
      </c>
      <c r="O61" s="239">
        <f t="shared" si="39"/>
        <v>0</v>
      </c>
      <c r="P61" s="239">
        <f t="shared" si="39"/>
        <v>0</v>
      </c>
      <c r="Q61" s="239">
        <f t="shared" si="39"/>
        <v>0</v>
      </c>
      <c r="R61" s="239">
        <f t="shared" si="39"/>
        <v>0</v>
      </c>
      <c r="S61" s="239">
        <f t="shared" si="39"/>
        <v>0</v>
      </c>
      <c r="T61" s="239">
        <f t="shared" si="39"/>
        <v>0</v>
      </c>
      <c r="U61" s="239">
        <f t="shared" si="39"/>
        <v>0</v>
      </c>
      <c r="V61" s="239">
        <f t="shared" si="39"/>
        <v>0</v>
      </c>
      <c r="W61" s="239">
        <f t="shared" si="39"/>
        <v>0</v>
      </c>
      <c r="X61" s="240">
        <f t="shared" si="39"/>
        <v>0</v>
      </c>
      <c r="Y61" s="240">
        <f t="shared" si="39"/>
        <v>0</v>
      </c>
      <c r="Z61" s="240">
        <f t="shared" si="39"/>
        <v>0</v>
      </c>
      <c r="AA61" s="240">
        <f t="shared" si="39"/>
        <v>0</v>
      </c>
      <c r="AB61" s="240">
        <f t="shared" si="39"/>
        <v>0</v>
      </c>
      <c r="AC61" s="240">
        <f t="shared" si="39"/>
        <v>0</v>
      </c>
      <c r="AD61" s="240">
        <f t="shared" si="39"/>
        <v>0</v>
      </c>
      <c r="AE61" s="240">
        <f t="shared" si="39"/>
        <v>0</v>
      </c>
      <c r="AF61" s="240">
        <f t="shared" si="39"/>
        <v>0</v>
      </c>
      <c r="AG61" s="240">
        <f t="shared" si="39"/>
        <v>0</v>
      </c>
      <c r="AH61" s="240">
        <f t="shared" si="39"/>
        <v>0</v>
      </c>
      <c r="AI61" s="240">
        <f t="shared" si="39"/>
        <v>0</v>
      </c>
      <c r="AJ61" s="240">
        <f t="shared" si="39"/>
        <v>0</v>
      </c>
      <c r="AK61" s="240">
        <f t="shared" si="39"/>
        <v>0</v>
      </c>
      <c r="AL61" s="240">
        <f t="shared" si="39"/>
        <v>0</v>
      </c>
      <c r="AM61" s="240">
        <f t="shared" si="39"/>
        <v>0</v>
      </c>
      <c r="AN61" s="240">
        <f t="shared" si="39"/>
        <v>0</v>
      </c>
      <c r="AO61" s="240">
        <f t="shared" si="39"/>
        <v>0</v>
      </c>
      <c r="AP61" s="240">
        <f t="shared" si="39"/>
        <v>0</v>
      </c>
      <c r="AQ61" s="240">
        <f t="shared" si="39"/>
        <v>0</v>
      </c>
      <c r="AR61" s="10"/>
      <c r="AS61" s="10"/>
      <c r="AT61" s="10"/>
      <c r="AU61" s="288"/>
      <c r="AV61" s="288"/>
      <c r="AW61" s="288"/>
      <c r="AX61" s="288"/>
      <c r="AY61" s="288"/>
    </row>
    <row r="62" spans="1:52" s="19" customFormat="1" ht="15.75" customHeight="1" x14ac:dyDescent="0.5">
      <c r="A62" s="241"/>
      <c r="B62" s="20"/>
      <c r="C62" s="144"/>
      <c r="D62" s="239"/>
      <c r="E62" s="239"/>
      <c r="F62" s="239"/>
      <c r="G62" s="239"/>
      <c r="H62" s="239"/>
      <c r="I62" s="239"/>
      <c r="J62" s="239"/>
      <c r="K62" s="239"/>
      <c r="L62" s="239"/>
      <c r="M62" s="239"/>
      <c r="N62" s="239"/>
      <c r="O62" s="239"/>
      <c r="P62" s="239"/>
      <c r="Q62" s="239"/>
      <c r="R62" s="239"/>
      <c r="S62" s="239"/>
      <c r="T62" s="239"/>
      <c r="U62" s="239"/>
      <c r="V62" s="239"/>
      <c r="W62" s="239"/>
      <c r="X62" s="240"/>
      <c r="Y62" s="240"/>
      <c r="Z62" s="240"/>
      <c r="AA62" s="240"/>
      <c r="AB62" s="240"/>
      <c r="AC62" s="240"/>
      <c r="AD62" s="240"/>
      <c r="AE62" s="240"/>
      <c r="AF62" s="240"/>
      <c r="AG62" s="240"/>
      <c r="AH62" s="240"/>
      <c r="AI62" s="240"/>
      <c r="AJ62" s="240"/>
      <c r="AK62" s="240"/>
      <c r="AL62" s="240"/>
      <c r="AM62" s="240"/>
      <c r="AN62" s="240"/>
      <c r="AO62" s="240"/>
      <c r="AP62" s="240"/>
      <c r="AQ62" s="240"/>
      <c r="AR62" s="10"/>
      <c r="AS62" s="10"/>
      <c r="AT62" s="10"/>
      <c r="AU62" s="10"/>
      <c r="AV62" s="10"/>
      <c r="AW62" s="10"/>
      <c r="AX62" s="10"/>
      <c r="AY62" s="10"/>
    </row>
    <row r="63" spans="1:52" s="19" customFormat="1" ht="15.75" hidden="1" customHeight="1" x14ac:dyDescent="0.5">
      <c r="A63" s="242" t="s">
        <v>271</v>
      </c>
      <c r="B63" s="243"/>
      <c r="C63" s="244"/>
      <c r="D63" s="245">
        <f>SUM(D49:P49)</f>
        <v>0</v>
      </c>
      <c r="E63" s="22"/>
      <c r="F63" s="22"/>
      <c r="G63" s="22"/>
      <c r="H63" s="22"/>
      <c r="I63" s="22"/>
      <c r="J63" s="22"/>
      <c r="K63" s="22"/>
      <c r="L63" s="22"/>
      <c r="M63" s="22"/>
      <c r="N63" s="22"/>
      <c r="O63" s="22"/>
      <c r="P63" s="22"/>
      <c r="Q63" s="22"/>
      <c r="R63" s="22"/>
      <c r="S63" s="10"/>
      <c r="T63" s="10"/>
      <c r="U63" s="22"/>
      <c r="V63" s="22"/>
      <c r="W63" s="247"/>
      <c r="X63" s="248"/>
      <c r="Y63" s="248"/>
      <c r="Z63" s="248"/>
      <c r="AA63" s="248"/>
      <c r="AB63" s="248"/>
      <c r="AC63" s="248"/>
      <c r="AD63" s="248"/>
      <c r="AE63" s="248"/>
      <c r="AF63" s="248"/>
      <c r="AG63" s="248"/>
      <c r="AH63" s="248"/>
      <c r="AI63" s="248"/>
      <c r="AJ63" s="248"/>
      <c r="AK63" s="248"/>
      <c r="AL63" s="249"/>
      <c r="AM63" s="249"/>
      <c r="AN63" s="249"/>
      <c r="AO63" s="249"/>
      <c r="AP63" s="249"/>
      <c r="AQ63" s="249"/>
      <c r="AR63" s="10"/>
      <c r="AS63" s="10"/>
      <c r="AT63" s="10"/>
      <c r="AU63" s="10"/>
      <c r="AV63" s="10"/>
      <c r="AW63" s="10"/>
      <c r="AX63" s="10"/>
      <c r="AY63" s="10"/>
    </row>
    <row r="64" spans="1:52" s="19" customFormat="1" ht="15.75" hidden="1" customHeight="1" x14ac:dyDescent="0.5">
      <c r="A64" s="242" t="s">
        <v>719</v>
      </c>
      <c r="B64" s="243"/>
      <c r="C64" s="298"/>
      <c r="D64" s="299">
        <f>'Dev. Budget'!C115</f>
        <v>0</v>
      </c>
      <c r="E64" s="22"/>
      <c r="F64" s="22"/>
      <c r="G64" s="22"/>
      <c r="H64" s="22"/>
      <c r="I64" s="22"/>
      <c r="J64" s="22"/>
      <c r="K64" s="22"/>
      <c r="L64" s="22"/>
      <c r="M64" s="22"/>
      <c r="N64" s="22"/>
      <c r="O64" s="22"/>
      <c r="P64" s="22"/>
      <c r="Q64" s="22"/>
      <c r="R64" s="22"/>
      <c r="S64" s="10"/>
      <c r="T64" s="10"/>
      <c r="U64" s="250"/>
      <c r="V64" s="22"/>
      <c r="W64" s="22"/>
      <c r="X64" s="248"/>
      <c r="Y64" s="248"/>
      <c r="Z64" s="248"/>
      <c r="AA64" s="248"/>
      <c r="AB64" s="248"/>
      <c r="AC64" s="248"/>
      <c r="AD64" s="248"/>
      <c r="AE64" s="248"/>
      <c r="AF64" s="248"/>
      <c r="AG64" s="248"/>
      <c r="AH64" s="248"/>
      <c r="AI64" s="248"/>
      <c r="AJ64" s="248"/>
      <c r="AK64" s="248"/>
      <c r="AL64" s="249"/>
      <c r="AM64" s="249"/>
      <c r="AN64" s="249"/>
      <c r="AO64" s="249"/>
      <c r="AP64" s="249"/>
      <c r="AQ64" s="249"/>
      <c r="AR64" s="10"/>
      <c r="AS64" s="10"/>
      <c r="AT64" s="10"/>
      <c r="AU64" s="10"/>
      <c r="AV64" s="10"/>
      <c r="AW64" s="10"/>
      <c r="AX64" s="10"/>
      <c r="AY64" s="10"/>
    </row>
    <row r="65" spans="1:51" s="19" customFormat="1" ht="15.75" hidden="1" customHeight="1" x14ac:dyDescent="0.5">
      <c r="A65" s="242" t="s">
        <v>720</v>
      </c>
      <c r="B65" s="243"/>
      <c r="C65" s="298"/>
      <c r="D65" s="299">
        <f>D63-D64</f>
        <v>0</v>
      </c>
      <c r="E65" s="22"/>
      <c r="F65" s="22"/>
      <c r="G65" s="22"/>
      <c r="H65" s="22"/>
      <c r="I65" s="22"/>
      <c r="J65" s="22"/>
      <c r="K65" s="22"/>
      <c r="L65" s="22"/>
      <c r="M65" s="22"/>
      <c r="N65" s="22"/>
      <c r="O65" s="22"/>
      <c r="P65" s="22"/>
      <c r="Q65" s="22"/>
      <c r="R65" s="22"/>
      <c r="S65" s="10"/>
      <c r="T65" s="10"/>
      <c r="U65" s="250"/>
      <c r="V65" s="22"/>
      <c r="W65" s="22"/>
      <c r="X65" s="248"/>
      <c r="Y65" s="248"/>
      <c r="Z65" s="248"/>
      <c r="AA65" s="248"/>
      <c r="AB65" s="248"/>
      <c r="AC65" s="248"/>
      <c r="AD65" s="248"/>
      <c r="AE65" s="248"/>
      <c r="AF65" s="248"/>
      <c r="AG65" s="248"/>
      <c r="AH65" s="248"/>
      <c r="AI65" s="248"/>
      <c r="AJ65" s="248"/>
      <c r="AK65" s="248"/>
      <c r="AL65" s="249"/>
      <c r="AM65" s="249"/>
      <c r="AN65" s="249"/>
      <c r="AO65" s="249"/>
      <c r="AP65" s="249"/>
      <c r="AQ65" s="249"/>
      <c r="AR65" s="10"/>
      <c r="AS65" s="10"/>
      <c r="AT65" s="10"/>
      <c r="AU65" s="10"/>
      <c r="AV65" s="10"/>
      <c r="AW65" s="10"/>
      <c r="AX65" s="10"/>
      <c r="AY65" s="10"/>
    </row>
    <row r="66" spans="1:51" s="19" customFormat="1" ht="13.5" hidden="1" customHeight="1" x14ac:dyDescent="0.5">
      <c r="A66" s="251"/>
      <c r="B66" s="251"/>
      <c r="C66" s="251"/>
      <c r="D66" s="251"/>
      <c r="E66" s="251"/>
      <c r="F66" s="251"/>
      <c r="G66" s="251"/>
      <c r="H66" s="251"/>
      <c r="I66" s="251"/>
      <c r="J66" s="251"/>
      <c r="K66" s="251"/>
      <c r="L66" s="251"/>
      <c r="M66" s="251"/>
      <c r="N66" s="251"/>
      <c r="O66" s="251"/>
      <c r="P66" s="251"/>
      <c r="Q66" s="251"/>
      <c r="R66" s="251"/>
      <c r="S66" s="10"/>
      <c r="T66" s="10"/>
      <c r="U66" s="251"/>
      <c r="V66" s="251"/>
      <c r="W66" s="251"/>
      <c r="X66" s="252"/>
      <c r="Y66" s="252"/>
      <c r="Z66" s="252"/>
      <c r="AA66" s="252"/>
      <c r="AB66" s="252"/>
      <c r="AC66" s="252"/>
      <c r="AD66" s="252"/>
      <c r="AE66" s="252"/>
      <c r="AF66" s="252"/>
      <c r="AG66" s="252"/>
      <c r="AH66" s="252"/>
      <c r="AI66" s="252"/>
      <c r="AJ66" s="252"/>
      <c r="AK66" s="252"/>
      <c r="AL66" s="249"/>
      <c r="AM66" s="249"/>
      <c r="AN66" s="249"/>
      <c r="AO66" s="249"/>
      <c r="AP66" s="249"/>
      <c r="AQ66" s="249"/>
      <c r="AR66" s="10"/>
      <c r="AS66" s="10"/>
      <c r="AT66" s="10"/>
      <c r="AU66" s="10"/>
      <c r="AV66" s="10"/>
      <c r="AW66" s="10"/>
      <c r="AX66" s="10"/>
      <c r="AY66" s="10"/>
    </row>
    <row r="67" spans="1:51" s="19" customFormat="1" ht="15.75" hidden="1" x14ac:dyDescent="0.5">
      <c r="A67" s="251"/>
      <c r="B67" s="253" t="s">
        <v>272</v>
      </c>
      <c r="C67" s="254"/>
      <c r="D67" s="253">
        <f>0.25*F40</f>
        <v>0</v>
      </c>
      <c r="E67" s="253">
        <f>0.25*G40</f>
        <v>0</v>
      </c>
      <c r="F67" s="253">
        <f>0.25*H40</f>
        <v>0</v>
      </c>
      <c r="G67" s="251"/>
      <c r="H67" s="251"/>
      <c r="I67" s="251"/>
      <c r="J67" s="251"/>
      <c r="K67" s="251"/>
      <c r="L67" s="251"/>
      <c r="M67" s="251"/>
      <c r="N67" s="251"/>
      <c r="O67" s="251"/>
      <c r="P67" s="251"/>
      <c r="Q67" s="251"/>
      <c r="R67" s="251"/>
      <c r="S67" s="251"/>
      <c r="T67" s="251"/>
      <c r="U67" s="251"/>
      <c r="V67" s="251"/>
      <c r="W67" s="251"/>
      <c r="X67" s="252"/>
      <c r="Y67" s="147"/>
      <c r="Z67" s="147"/>
      <c r="AA67" s="147"/>
      <c r="AB67" s="147"/>
      <c r="AC67" s="147"/>
      <c r="AD67" s="147"/>
      <c r="AE67" s="147"/>
      <c r="AF67" s="147"/>
      <c r="AG67" s="147"/>
      <c r="AH67" s="147"/>
      <c r="AI67" s="147"/>
      <c r="AJ67" s="147"/>
      <c r="AK67" s="147"/>
      <c r="AL67" s="147"/>
      <c r="AM67" s="147"/>
      <c r="AN67" s="147"/>
      <c r="AO67" s="147"/>
      <c r="AP67" s="147"/>
      <c r="AQ67" s="147"/>
      <c r="AR67" s="10"/>
      <c r="AS67" s="10"/>
      <c r="AT67" s="10"/>
      <c r="AU67" s="10"/>
      <c r="AV67" s="10"/>
      <c r="AW67" s="10"/>
      <c r="AX67" s="10"/>
      <c r="AY67" s="10"/>
    </row>
    <row r="68" spans="1:51" s="19" customFormat="1" ht="15.75" hidden="1" x14ac:dyDescent="0.5">
      <c r="A68" s="251"/>
      <c r="B68" s="253" t="s">
        <v>273</v>
      </c>
      <c r="C68" s="254"/>
      <c r="D68" s="253">
        <f>0.08*D24</f>
        <v>0</v>
      </c>
      <c r="E68" s="253">
        <f>0.08*E24</f>
        <v>0</v>
      </c>
      <c r="F68" s="253">
        <f>0.08*F24</f>
        <v>0</v>
      </c>
      <c r="G68" s="251"/>
      <c r="H68" s="251"/>
      <c r="I68" s="251"/>
      <c r="J68" s="251"/>
      <c r="K68" s="251"/>
      <c r="L68" s="251"/>
      <c r="M68" s="251"/>
      <c r="N68" s="251"/>
      <c r="O68" s="251"/>
      <c r="P68" s="251"/>
      <c r="Q68" s="251"/>
      <c r="R68" s="251"/>
      <c r="S68" s="10"/>
      <c r="T68" s="251"/>
      <c r="V68" s="10"/>
      <c r="W68" s="251"/>
      <c r="X68" s="147"/>
      <c r="Y68" s="147"/>
      <c r="Z68" s="147"/>
      <c r="AA68" s="147"/>
      <c r="AB68" s="147"/>
      <c r="AC68" s="147"/>
      <c r="AD68" s="147"/>
      <c r="AE68" s="147"/>
      <c r="AF68" s="147"/>
      <c r="AG68" s="147"/>
      <c r="AH68" s="147"/>
      <c r="AI68" s="147"/>
      <c r="AJ68" s="147"/>
      <c r="AK68" s="147"/>
      <c r="AL68" s="147"/>
      <c r="AM68" s="147"/>
      <c r="AN68" s="147"/>
      <c r="AO68" s="147"/>
      <c r="AP68" s="147"/>
      <c r="AQ68" s="147"/>
      <c r="AR68" s="10"/>
      <c r="AS68" s="10"/>
      <c r="AT68" s="10"/>
      <c r="AU68" s="10"/>
      <c r="AV68" s="10"/>
      <c r="AW68" s="10"/>
      <c r="AX68" s="10"/>
      <c r="AY68" s="10"/>
    </row>
    <row r="69" spans="1:51" s="19" customFormat="1" ht="15.75" hidden="1" x14ac:dyDescent="0.5">
      <c r="A69" s="255"/>
      <c r="B69" s="255"/>
      <c r="C69" s="251"/>
      <c r="D69" s="251"/>
      <c r="E69" s="251"/>
      <c r="F69" s="251"/>
      <c r="G69" s="251"/>
      <c r="H69" s="251"/>
      <c r="I69" s="251"/>
      <c r="J69" s="251"/>
      <c r="K69" s="251"/>
      <c r="L69" s="251"/>
      <c r="M69" s="251"/>
      <c r="N69" s="251"/>
      <c r="O69" s="251"/>
      <c r="P69" s="251"/>
      <c r="Q69" s="251"/>
      <c r="R69" s="251"/>
      <c r="S69" s="10"/>
      <c r="T69" s="251"/>
      <c r="V69" s="10"/>
      <c r="W69" s="251"/>
      <c r="X69" s="147"/>
      <c r="Y69" s="147"/>
      <c r="Z69" s="147"/>
      <c r="AA69" s="147"/>
      <c r="AB69" s="147"/>
      <c r="AC69" s="147"/>
      <c r="AD69" s="147"/>
      <c r="AE69" s="147"/>
      <c r="AF69" s="147"/>
      <c r="AG69" s="147"/>
      <c r="AH69" s="147"/>
      <c r="AI69" s="147"/>
      <c r="AJ69" s="147"/>
      <c r="AK69" s="147"/>
      <c r="AL69" s="147"/>
      <c r="AM69" s="147"/>
      <c r="AN69" s="147"/>
      <c r="AO69" s="147"/>
      <c r="AP69" s="147"/>
      <c r="AQ69" s="147"/>
      <c r="AR69" s="10"/>
      <c r="AS69" s="10"/>
      <c r="AT69" s="10"/>
      <c r="AU69" s="10"/>
      <c r="AV69" s="10"/>
      <c r="AW69" s="10"/>
      <c r="AX69" s="10"/>
      <c r="AY69" s="10"/>
    </row>
    <row r="70" spans="1:51" s="19" customFormat="1" ht="15.75" x14ac:dyDescent="0.5">
      <c r="A70" s="255"/>
      <c r="B70" s="255"/>
      <c r="C70" s="251"/>
      <c r="D70" s="251"/>
      <c r="E70" s="251"/>
      <c r="F70" s="251"/>
      <c r="G70" s="251"/>
      <c r="H70" s="251"/>
      <c r="I70" s="251"/>
      <c r="J70" s="251"/>
      <c r="K70" s="251"/>
      <c r="L70" s="251"/>
      <c r="M70" s="251"/>
      <c r="N70" s="251"/>
      <c r="O70" s="251"/>
      <c r="P70" s="251"/>
      <c r="Q70" s="251"/>
      <c r="R70" s="22"/>
      <c r="S70" s="10"/>
      <c r="T70" s="10"/>
      <c r="U70" s="255"/>
      <c r="V70" s="251"/>
      <c r="W70" s="251"/>
      <c r="X70" s="252"/>
      <c r="Y70" s="252"/>
      <c r="Z70" s="252"/>
      <c r="AA70" s="252"/>
      <c r="AB70" s="252"/>
      <c r="AC70" s="252"/>
      <c r="AD70" s="252"/>
      <c r="AE70" s="252"/>
      <c r="AF70" s="252"/>
      <c r="AG70" s="252"/>
      <c r="AH70" s="252"/>
      <c r="AI70" s="252"/>
      <c r="AJ70" s="252"/>
      <c r="AK70" s="248"/>
      <c r="AL70" s="249"/>
      <c r="AM70" s="249"/>
      <c r="AN70" s="249"/>
      <c r="AO70" s="249"/>
      <c r="AP70" s="249"/>
      <c r="AQ70" s="249"/>
      <c r="AR70" s="10"/>
      <c r="AS70" s="10"/>
      <c r="AT70" s="10"/>
      <c r="AU70" s="10"/>
      <c r="AV70" s="10"/>
      <c r="AW70" s="10"/>
      <c r="AX70" s="10"/>
      <c r="AY70" s="10"/>
    </row>
    <row r="71" spans="1:51" s="19" customFormat="1" ht="15.75" x14ac:dyDescent="0.5">
      <c r="A71" s="251"/>
      <c r="B71" s="251"/>
      <c r="C71" s="251"/>
      <c r="D71" s="251"/>
      <c r="E71" s="251"/>
      <c r="F71" s="251"/>
      <c r="G71" s="251"/>
      <c r="H71" s="251"/>
      <c r="I71" s="251"/>
      <c r="J71" s="251"/>
      <c r="K71" s="251"/>
      <c r="L71" s="251"/>
      <c r="M71" s="251"/>
      <c r="N71" s="251"/>
      <c r="O71" s="251"/>
      <c r="P71" s="251"/>
      <c r="Q71" s="251"/>
      <c r="R71" s="22"/>
      <c r="S71" s="10"/>
      <c r="T71" s="10"/>
      <c r="U71" s="251"/>
      <c r="V71" s="251"/>
      <c r="W71" s="251"/>
      <c r="X71" s="252"/>
      <c r="Y71" s="252"/>
      <c r="Z71" s="252"/>
      <c r="AA71" s="252"/>
      <c r="AB71" s="252"/>
      <c r="AC71" s="252"/>
      <c r="AD71" s="252"/>
      <c r="AE71" s="252"/>
      <c r="AF71" s="252"/>
      <c r="AG71" s="252"/>
      <c r="AH71" s="252"/>
      <c r="AI71" s="252"/>
      <c r="AJ71" s="252"/>
      <c r="AK71" s="248"/>
      <c r="AL71" s="249"/>
      <c r="AM71" s="249"/>
      <c r="AN71" s="249"/>
      <c r="AO71" s="249"/>
      <c r="AP71" s="249"/>
      <c r="AQ71" s="249"/>
      <c r="AR71" s="10"/>
      <c r="AS71" s="10"/>
      <c r="AT71" s="10"/>
      <c r="AU71" s="10"/>
      <c r="AV71" s="10"/>
      <c r="AW71" s="10"/>
      <c r="AX71" s="10"/>
      <c r="AY71" s="10"/>
    </row>
    <row r="72" spans="1:51" s="19" customFormat="1" ht="15.75" x14ac:dyDescent="0.5">
      <c r="A72" s="251"/>
      <c r="B72" s="251"/>
      <c r="C72" s="251"/>
      <c r="D72" s="251"/>
      <c r="E72" s="251"/>
      <c r="F72" s="251"/>
      <c r="G72" s="251"/>
      <c r="H72" s="251"/>
      <c r="I72" s="251"/>
      <c r="J72" s="251"/>
      <c r="K72" s="251"/>
      <c r="L72" s="251"/>
      <c r="M72" s="251"/>
      <c r="N72" s="251"/>
      <c r="O72" s="251"/>
      <c r="P72" s="251"/>
      <c r="Q72" s="22"/>
      <c r="R72" s="256"/>
      <c r="S72" s="10"/>
      <c r="T72" s="10"/>
      <c r="U72" s="251"/>
      <c r="V72" s="251"/>
      <c r="W72" s="251"/>
      <c r="X72" s="252"/>
      <c r="Y72" s="252"/>
      <c r="Z72" s="252"/>
      <c r="AA72" s="252"/>
      <c r="AB72" s="252"/>
      <c r="AC72" s="252"/>
      <c r="AD72" s="252"/>
      <c r="AE72" s="252"/>
      <c r="AF72" s="252"/>
      <c r="AG72" s="252"/>
      <c r="AH72" s="252"/>
      <c r="AI72" s="252"/>
      <c r="AJ72" s="248"/>
      <c r="AK72" s="257"/>
      <c r="AL72" s="249"/>
      <c r="AM72" s="249"/>
      <c r="AN72" s="249"/>
      <c r="AO72" s="249"/>
      <c r="AP72" s="249"/>
      <c r="AQ72" s="249"/>
      <c r="AR72" s="10"/>
      <c r="AS72" s="10"/>
      <c r="AT72" s="10"/>
      <c r="AU72" s="10"/>
      <c r="AV72" s="10"/>
      <c r="AW72" s="10"/>
      <c r="AX72" s="10"/>
      <c r="AY72" s="10"/>
    </row>
    <row r="73" spans="1:51" s="19" customFormat="1" ht="15.75" x14ac:dyDescent="0.5">
      <c r="A73" s="251"/>
      <c r="B73" s="251"/>
      <c r="C73" s="251"/>
      <c r="D73" s="251"/>
      <c r="E73" s="251"/>
      <c r="F73" s="251"/>
      <c r="G73" s="251"/>
      <c r="H73" s="251"/>
      <c r="I73" s="251"/>
      <c r="J73" s="251"/>
      <c r="K73" s="251"/>
      <c r="L73" s="251"/>
      <c r="M73" s="251"/>
      <c r="N73" s="251"/>
      <c r="O73" s="251"/>
      <c r="P73" s="251"/>
      <c r="Q73" s="251"/>
      <c r="R73" s="22"/>
      <c r="S73" s="10"/>
      <c r="T73" s="10"/>
      <c r="U73" s="251"/>
      <c r="V73" s="251"/>
      <c r="W73" s="251"/>
      <c r="X73" s="252"/>
      <c r="Y73" s="252"/>
      <c r="Z73" s="252"/>
      <c r="AA73" s="252"/>
      <c r="AB73" s="252"/>
      <c r="AC73" s="252"/>
      <c r="AD73" s="252"/>
      <c r="AE73" s="252"/>
      <c r="AF73" s="252"/>
      <c r="AG73" s="252"/>
      <c r="AH73" s="252"/>
      <c r="AI73" s="252"/>
      <c r="AJ73" s="252"/>
      <c r="AK73" s="248"/>
      <c r="AL73" s="249"/>
      <c r="AM73" s="249"/>
      <c r="AN73" s="249"/>
      <c r="AO73" s="249"/>
      <c r="AP73" s="249"/>
      <c r="AQ73" s="249"/>
      <c r="AR73" s="10"/>
      <c r="AS73" s="10"/>
      <c r="AT73" s="10"/>
      <c r="AU73" s="10"/>
      <c r="AV73" s="10"/>
      <c r="AW73" s="10"/>
      <c r="AX73" s="10"/>
      <c r="AY73" s="10"/>
    </row>
    <row r="74" spans="1:51" s="19" customFormat="1" ht="15.75" x14ac:dyDescent="0.5">
      <c r="A74" s="251"/>
      <c r="B74" s="251"/>
      <c r="C74" s="251"/>
      <c r="D74" s="251"/>
      <c r="E74" s="251"/>
      <c r="F74" s="251"/>
      <c r="G74" s="251"/>
      <c r="H74" s="251"/>
      <c r="I74" s="251"/>
      <c r="J74" s="251"/>
      <c r="K74" s="251"/>
      <c r="L74" s="251"/>
      <c r="M74" s="251"/>
      <c r="N74" s="251"/>
      <c r="O74" s="251"/>
      <c r="P74" s="251"/>
      <c r="Q74" s="251"/>
      <c r="R74" s="22"/>
      <c r="S74" s="10"/>
      <c r="T74" s="10"/>
      <c r="U74" s="251"/>
      <c r="V74" s="251"/>
      <c r="W74" s="251"/>
      <c r="X74" s="252"/>
      <c r="Y74" s="252"/>
      <c r="Z74" s="252"/>
      <c r="AA74" s="252"/>
      <c r="AB74" s="252"/>
      <c r="AC74" s="252"/>
      <c r="AD74" s="252"/>
      <c r="AE74" s="252"/>
      <c r="AF74" s="252"/>
      <c r="AG74" s="252"/>
      <c r="AH74" s="252"/>
      <c r="AI74" s="252"/>
      <c r="AJ74" s="252"/>
      <c r="AK74" s="248"/>
      <c r="AL74" s="249"/>
      <c r="AM74" s="249"/>
      <c r="AN74" s="249"/>
      <c r="AO74" s="249"/>
      <c r="AP74" s="249"/>
      <c r="AQ74" s="249"/>
      <c r="AR74" s="10"/>
      <c r="AS74" s="10"/>
      <c r="AT74" s="10"/>
      <c r="AU74" s="10"/>
      <c r="AV74" s="10"/>
      <c r="AW74" s="10"/>
      <c r="AX74" s="10"/>
      <c r="AY74" s="10"/>
    </row>
    <row r="75" spans="1:51" s="19" customFormat="1" ht="15.75" x14ac:dyDescent="0.5">
      <c r="A75" s="251"/>
      <c r="B75" s="251"/>
      <c r="C75" s="251"/>
      <c r="D75" s="251"/>
      <c r="E75" s="251"/>
      <c r="F75" s="251"/>
      <c r="G75" s="251"/>
      <c r="H75" s="251"/>
      <c r="I75" s="251"/>
      <c r="J75" s="251"/>
      <c r="K75" s="251"/>
      <c r="L75" s="251"/>
      <c r="M75" s="251"/>
      <c r="N75" s="251"/>
      <c r="O75" s="251"/>
      <c r="P75" s="251"/>
      <c r="Q75" s="251"/>
      <c r="R75" s="22"/>
      <c r="S75" s="10"/>
      <c r="T75" s="10"/>
      <c r="U75" s="251"/>
      <c r="V75" s="251"/>
      <c r="W75" s="251"/>
      <c r="X75" s="252"/>
      <c r="Y75" s="252"/>
      <c r="Z75" s="252"/>
      <c r="AA75" s="252"/>
      <c r="AB75" s="252"/>
      <c r="AC75" s="252"/>
      <c r="AD75" s="252"/>
      <c r="AE75" s="252"/>
      <c r="AF75" s="252"/>
      <c r="AG75" s="252"/>
      <c r="AH75" s="252"/>
      <c r="AI75" s="252"/>
      <c r="AJ75" s="252"/>
      <c r="AK75" s="248"/>
      <c r="AL75" s="249"/>
      <c r="AM75" s="249"/>
      <c r="AN75" s="249"/>
      <c r="AO75" s="249"/>
      <c r="AP75" s="249"/>
      <c r="AQ75" s="249"/>
      <c r="AR75" s="10"/>
      <c r="AS75" s="10"/>
      <c r="AT75" s="10"/>
      <c r="AU75" s="10"/>
      <c r="AV75" s="10"/>
      <c r="AW75" s="10"/>
      <c r="AX75" s="10"/>
      <c r="AY75" s="10"/>
    </row>
    <row r="76" spans="1:51" s="19" customFormat="1" ht="15.75" x14ac:dyDescent="0.5">
      <c r="A76" s="255"/>
      <c r="B76" s="255"/>
      <c r="C76" s="251"/>
      <c r="D76" s="251"/>
      <c r="E76" s="251"/>
      <c r="F76" s="251"/>
      <c r="G76" s="251"/>
      <c r="H76" s="251"/>
      <c r="I76" s="251"/>
      <c r="J76" s="251"/>
      <c r="K76" s="251"/>
      <c r="L76" s="251"/>
      <c r="M76" s="251"/>
      <c r="N76" s="251"/>
      <c r="O76" s="251"/>
      <c r="P76" s="251"/>
      <c r="Q76" s="251"/>
      <c r="R76" s="22"/>
      <c r="S76" s="10"/>
      <c r="T76" s="10"/>
      <c r="U76" s="255"/>
      <c r="V76" s="251"/>
      <c r="W76" s="251"/>
      <c r="X76" s="252"/>
      <c r="Y76" s="252"/>
      <c r="Z76" s="252"/>
      <c r="AA76" s="252"/>
      <c r="AB76" s="252"/>
      <c r="AC76" s="252"/>
      <c r="AD76" s="252"/>
      <c r="AE76" s="252"/>
      <c r="AF76" s="252"/>
      <c r="AG76" s="252"/>
      <c r="AH76" s="252"/>
      <c r="AI76" s="252"/>
      <c r="AJ76" s="252"/>
      <c r="AK76" s="248"/>
      <c r="AL76" s="249"/>
      <c r="AM76" s="249"/>
      <c r="AN76" s="249"/>
      <c r="AO76" s="249"/>
      <c r="AP76" s="249"/>
      <c r="AQ76" s="249"/>
      <c r="AR76" s="10"/>
      <c r="AS76" s="10"/>
      <c r="AT76" s="10"/>
      <c r="AU76" s="10"/>
      <c r="AV76" s="10"/>
      <c r="AW76" s="10"/>
      <c r="AX76" s="10"/>
      <c r="AY76" s="10"/>
    </row>
    <row r="77" spans="1:51" s="19" customFormat="1" ht="15.75" x14ac:dyDescent="0.5">
      <c r="A77" s="251"/>
      <c r="B77" s="251"/>
      <c r="C77" s="251"/>
      <c r="D77" s="251"/>
      <c r="E77" s="251"/>
      <c r="F77" s="251"/>
      <c r="G77" s="251"/>
      <c r="H77" s="251"/>
      <c r="I77" s="251"/>
      <c r="J77" s="251"/>
      <c r="K77" s="251"/>
      <c r="L77" s="251"/>
      <c r="M77" s="251"/>
      <c r="N77" s="251"/>
      <c r="O77" s="251"/>
      <c r="P77" s="251"/>
      <c r="Q77" s="251"/>
      <c r="R77" s="22"/>
      <c r="S77" s="10"/>
      <c r="T77" s="10"/>
      <c r="U77" s="251"/>
      <c r="V77" s="251"/>
      <c r="W77" s="251"/>
      <c r="X77" s="252"/>
      <c r="Y77" s="252"/>
      <c r="Z77" s="252"/>
      <c r="AA77" s="252"/>
      <c r="AB77" s="252"/>
      <c r="AC77" s="252"/>
      <c r="AD77" s="252"/>
      <c r="AE77" s="252"/>
      <c r="AF77" s="252"/>
      <c r="AG77" s="252"/>
      <c r="AH77" s="252"/>
      <c r="AI77" s="252"/>
      <c r="AJ77" s="252"/>
      <c r="AK77" s="248"/>
      <c r="AL77" s="249"/>
      <c r="AM77" s="249"/>
      <c r="AN77" s="249"/>
      <c r="AO77" s="249"/>
      <c r="AP77" s="249"/>
      <c r="AQ77" s="249"/>
      <c r="AR77" s="10"/>
      <c r="AS77" s="10"/>
      <c r="AT77" s="10"/>
      <c r="AU77" s="10"/>
      <c r="AV77" s="10"/>
      <c r="AW77" s="10"/>
      <c r="AX77" s="10"/>
      <c r="AY77" s="10"/>
    </row>
    <row r="78" spans="1:51" s="19" customFormat="1" ht="15.75" x14ac:dyDescent="0.5">
      <c r="A78" s="251"/>
      <c r="B78" s="251"/>
      <c r="C78" s="251"/>
      <c r="D78" s="251"/>
      <c r="E78" s="251"/>
      <c r="F78" s="251"/>
      <c r="G78" s="251"/>
      <c r="H78" s="251"/>
      <c r="I78" s="251"/>
      <c r="J78" s="251"/>
      <c r="K78" s="251"/>
      <c r="L78" s="251"/>
      <c r="M78" s="251"/>
      <c r="N78" s="251"/>
      <c r="O78" s="251"/>
      <c r="P78" s="251"/>
      <c r="Q78" s="22"/>
      <c r="R78" s="256"/>
      <c r="S78" s="10"/>
      <c r="T78" s="10"/>
      <c r="U78" s="251"/>
      <c r="V78" s="251"/>
      <c r="W78" s="251"/>
      <c r="X78" s="252"/>
      <c r="Y78" s="252"/>
      <c r="Z78" s="252"/>
      <c r="AA78" s="252"/>
      <c r="AB78" s="252"/>
      <c r="AC78" s="252"/>
      <c r="AD78" s="252"/>
      <c r="AE78" s="252"/>
      <c r="AF78" s="252"/>
      <c r="AG78" s="252"/>
      <c r="AH78" s="252"/>
      <c r="AI78" s="252"/>
      <c r="AJ78" s="248"/>
      <c r="AK78" s="257"/>
      <c r="AL78" s="249"/>
      <c r="AM78" s="249"/>
      <c r="AN78" s="249"/>
      <c r="AO78" s="249"/>
      <c r="AP78" s="249"/>
      <c r="AQ78" s="249"/>
      <c r="AR78" s="10"/>
      <c r="AS78" s="10"/>
      <c r="AT78" s="10"/>
      <c r="AU78" s="10"/>
      <c r="AV78" s="10"/>
      <c r="AW78" s="10"/>
      <c r="AX78" s="10"/>
      <c r="AY78" s="10"/>
    </row>
    <row r="79" spans="1:51" s="19" customFormat="1" ht="15.75" x14ac:dyDescent="0.5">
      <c r="A79" s="251"/>
      <c r="B79" s="251"/>
      <c r="C79" s="251"/>
      <c r="D79" s="251"/>
      <c r="E79" s="251"/>
      <c r="F79" s="251"/>
      <c r="G79" s="251"/>
      <c r="H79" s="251"/>
      <c r="I79" s="251"/>
      <c r="J79" s="251"/>
      <c r="K79" s="251"/>
      <c r="L79" s="251"/>
      <c r="M79" s="251"/>
      <c r="N79" s="251"/>
      <c r="O79" s="251"/>
      <c r="P79" s="251"/>
      <c r="Q79" s="251"/>
      <c r="R79" s="22"/>
      <c r="S79" s="10"/>
      <c r="T79" s="10"/>
      <c r="U79" s="251"/>
      <c r="V79" s="251"/>
      <c r="W79" s="251"/>
      <c r="X79" s="252"/>
      <c r="Y79" s="252"/>
      <c r="Z79" s="252"/>
      <c r="AA79" s="252"/>
      <c r="AB79" s="252"/>
      <c r="AC79" s="252"/>
      <c r="AD79" s="252"/>
      <c r="AE79" s="252"/>
      <c r="AF79" s="252"/>
      <c r="AG79" s="252"/>
      <c r="AH79" s="252"/>
      <c r="AI79" s="252"/>
      <c r="AJ79" s="252"/>
      <c r="AK79" s="248"/>
      <c r="AL79" s="249"/>
      <c r="AM79" s="249"/>
      <c r="AN79" s="249"/>
      <c r="AO79" s="249"/>
      <c r="AP79" s="249"/>
      <c r="AQ79" s="249"/>
      <c r="AR79" s="10"/>
      <c r="AS79" s="10"/>
      <c r="AT79" s="10"/>
      <c r="AU79" s="10"/>
      <c r="AV79" s="10"/>
      <c r="AW79" s="10"/>
      <c r="AX79" s="10"/>
      <c r="AY79" s="10"/>
    </row>
    <row r="80" spans="1:51" s="19" customFormat="1" ht="15.75" x14ac:dyDescent="0.5">
      <c r="A80" s="251"/>
      <c r="B80" s="251"/>
      <c r="C80" s="251"/>
      <c r="D80" s="251"/>
      <c r="E80" s="251"/>
      <c r="F80" s="251"/>
      <c r="G80" s="251"/>
      <c r="H80" s="251"/>
      <c r="I80" s="251"/>
      <c r="J80" s="251"/>
      <c r="K80" s="251"/>
      <c r="L80" s="251"/>
      <c r="M80" s="251"/>
      <c r="N80" s="251"/>
      <c r="O80" s="251"/>
      <c r="P80" s="251"/>
      <c r="Q80" s="251"/>
      <c r="R80" s="22"/>
      <c r="S80" s="10"/>
      <c r="T80" s="10"/>
      <c r="U80" s="251"/>
      <c r="V80" s="251"/>
      <c r="W80" s="251"/>
      <c r="X80" s="252"/>
      <c r="Y80" s="252"/>
      <c r="Z80" s="252"/>
      <c r="AA80" s="252"/>
      <c r="AB80" s="252"/>
      <c r="AC80" s="252"/>
      <c r="AD80" s="252"/>
      <c r="AE80" s="252"/>
      <c r="AF80" s="252"/>
      <c r="AG80" s="252"/>
      <c r="AH80" s="252"/>
      <c r="AI80" s="252"/>
      <c r="AJ80" s="252"/>
      <c r="AK80" s="248"/>
      <c r="AL80" s="249"/>
      <c r="AM80" s="249"/>
      <c r="AN80" s="249"/>
      <c r="AO80" s="249"/>
      <c r="AP80" s="249"/>
      <c r="AQ80" s="249"/>
      <c r="AR80" s="10"/>
      <c r="AS80" s="10"/>
      <c r="AT80" s="10"/>
      <c r="AU80" s="10"/>
      <c r="AV80" s="10"/>
      <c r="AW80" s="10"/>
      <c r="AX80" s="10"/>
      <c r="AY80" s="10"/>
    </row>
    <row r="81" spans="1:51" s="19" customFormat="1" ht="15.75" x14ac:dyDescent="0.5">
      <c r="A81" s="251"/>
      <c r="B81" s="251"/>
      <c r="C81" s="251"/>
      <c r="D81" s="251"/>
      <c r="E81" s="251"/>
      <c r="F81" s="251"/>
      <c r="G81" s="251"/>
      <c r="H81" s="251"/>
      <c r="I81" s="251"/>
      <c r="J81" s="251"/>
      <c r="K81" s="251"/>
      <c r="L81" s="251"/>
      <c r="M81" s="251"/>
      <c r="N81" s="251"/>
      <c r="O81" s="251"/>
      <c r="P81" s="251"/>
      <c r="Q81" s="251"/>
      <c r="R81" s="22"/>
      <c r="S81" s="10"/>
      <c r="T81" s="10"/>
      <c r="U81" s="251"/>
      <c r="V81" s="251"/>
      <c r="W81" s="251"/>
      <c r="X81" s="252"/>
      <c r="Y81" s="252"/>
      <c r="Z81" s="252"/>
      <c r="AA81" s="252"/>
      <c r="AB81" s="252"/>
      <c r="AC81" s="252"/>
      <c r="AD81" s="252"/>
      <c r="AE81" s="252"/>
      <c r="AF81" s="252"/>
      <c r="AG81" s="252"/>
      <c r="AH81" s="252"/>
      <c r="AI81" s="252"/>
      <c r="AJ81" s="252"/>
      <c r="AK81" s="248"/>
      <c r="AL81" s="249"/>
      <c r="AM81" s="249"/>
      <c r="AN81" s="249"/>
      <c r="AO81" s="249"/>
      <c r="AP81" s="249"/>
      <c r="AQ81" s="249"/>
      <c r="AR81" s="10"/>
      <c r="AS81" s="10"/>
      <c r="AT81" s="10"/>
      <c r="AU81" s="10"/>
      <c r="AV81" s="10"/>
      <c r="AW81" s="10"/>
      <c r="AX81" s="10"/>
      <c r="AY81" s="10"/>
    </row>
    <row r="82" spans="1:51" s="19" customFormat="1" ht="15.75" x14ac:dyDescent="0.5">
      <c r="A82" s="255"/>
      <c r="B82" s="255"/>
      <c r="C82" s="251"/>
      <c r="D82" s="251"/>
      <c r="E82" s="251"/>
      <c r="F82" s="251"/>
      <c r="G82" s="251"/>
      <c r="H82" s="251"/>
      <c r="I82" s="251"/>
      <c r="J82" s="251"/>
      <c r="K82" s="251"/>
      <c r="L82" s="251"/>
      <c r="M82" s="251"/>
      <c r="N82" s="251"/>
      <c r="O82" s="251"/>
      <c r="P82" s="251"/>
      <c r="Q82" s="251"/>
      <c r="R82" s="22"/>
      <c r="S82" s="10"/>
      <c r="T82" s="10"/>
      <c r="U82" s="255"/>
      <c r="V82" s="251"/>
      <c r="W82" s="251"/>
      <c r="X82" s="252"/>
      <c r="Y82" s="252"/>
      <c r="Z82" s="252"/>
      <c r="AA82" s="252"/>
      <c r="AB82" s="252"/>
      <c r="AC82" s="252"/>
      <c r="AD82" s="252"/>
      <c r="AE82" s="252"/>
      <c r="AF82" s="252"/>
      <c r="AG82" s="252"/>
      <c r="AH82" s="252"/>
      <c r="AI82" s="252"/>
      <c r="AJ82" s="252"/>
      <c r="AK82" s="248"/>
      <c r="AL82" s="249"/>
      <c r="AM82" s="249"/>
      <c r="AN82" s="249"/>
      <c r="AO82" s="249"/>
      <c r="AP82" s="249"/>
      <c r="AQ82" s="249"/>
      <c r="AR82" s="10"/>
      <c r="AS82" s="10"/>
      <c r="AT82" s="10"/>
      <c r="AU82" s="10"/>
      <c r="AV82" s="10"/>
      <c r="AW82" s="10"/>
      <c r="AX82" s="10"/>
      <c r="AY82" s="10"/>
    </row>
    <row r="83" spans="1:51" s="19" customFormat="1" ht="15.75" x14ac:dyDescent="0.5">
      <c r="A83" s="251"/>
      <c r="B83" s="251"/>
      <c r="C83" s="251"/>
      <c r="D83" s="251"/>
      <c r="E83" s="251"/>
      <c r="F83" s="251"/>
      <c r="G83" s="251"/>
      <c r="H83" s="251"/>
      <c r="I83" s="251"/>
      <c r="J83" s="251"/>
      <c r="K83" s="251"/>
      <c r="L83" s="251"/>
      <c r="M83" s="251"/>
      <c r="N83" s="251"/>
      <c r="O83" s="251"/>
      <c r="P83" s="251"/>
      <c r="Q83" s="251"/>
      <c r="R83" s="22"/>
      <c r="S83" s="10"/>
      <c r="T83" s="10"/>
      <c r="U83" s="251"/>
      <c r="V83" s="251"/>
      <c r="W83" s="251"/>
      <c r="X83" s="252"/>
      <c r="Y83" s="252"/>
      <c r="Z83" s="252"/>
      <c r="AA83" s="252"/>
      <c r="AB83" s="252"/>
      <c r="AC83" s="252"/>
      <c r="AD83" s="252"/>
      <c r="AE83" s="252"/>
      <c r="AF83" s="252"/>
      <c r="AG83" s="252"/>
      <c r="AH83" s="252"/>
      <c r="AI83" s="252"/>
      <c r="AJ83" s="252"/>
      <c r="AK83" s="248"/>
      <c r="AL83" s="249"/>
      <c r="AM83" s="249"/>
      <c r="AN83" s="249"/>
      <c r="AO83" s="249"/>
      <c r="AP83" s="249"/>
      <c r="AQ83" s="249"/>
      <c r="AR83" s="10"/>
      <c r="AS83" s="10"/>
      <c r="AT83" s="10"/>
      <c r="AU83" s="10"/>
      <c r="AV83" s="10"/>
      <c r="AW83" s="10"/>
      <c r="AX83" s="10"/>
      <c r="AY83" s="10"/>
    </row>
    <row r="84" spans="1:51" ht="15.75" x14ac:dyDescent="0.5">
      <c r="A84" s="403"/>
      <c r="B84" s="403"/>
      <c r="C84" s="403"/>
      <c r="D84" s="403"/>
      <c r="E84" s="403"/>
      <c r="F84" s="403"/>
      <c r="G84" s="403"/>
      <c r="H84" s="403"/>
      <c r="I84" s="403"/>
      <c r="J84" s="403"/>
      <c r="K84" s="403"/>
      <c r="L84" s="403"/>
      <c r="M84" s="403"/>
      <c r="N84" s="403"/>
      <c r="O84" s="403"/>
      <c r="P84" s="403"/>
      <c r="Q84" s="336"/>
      <c r="R84" s="405"/>
      <c r="S84" s="288"/>
      <c r="T84" s="288"/>
      <c r="U84" s="403"/>
      <c r="V84" s="403"/>
      <c r="W84" s="403"/>
      <c r="X84" s="252"/>
      <c r="Y84" s="252"/>
      <c r="Z84" s="252"/>
      <c r="AA84" s="252"/>
      <c r="AB84" s="252"/>
      <c r="AC84" s="252"/>
      <c r="AD84" s="252"/>
      <c r="AE84" s="252"/>
      <c r="AF84" s="252"/>
      <c r="AG84" s="252"/>
      <c r="AH84" s="252"/>
      <c r="AI84" s="252"/>
      <c r="AJ84" s="248"/>
      <c r="AK84" s="257"/>
      <c r="AL84" s="249"/>
      <c r="AM84" s="249"/>
      <c r="AN84" s="249"/>
      <c r="AO84" s="249"/>
      <c r="AP84" s="249"/>
      <c r="AQ84" s="249"/>
      <c r="AR84" s="10"/>
      <c r="AS84" s="10"/>
      <c r="AT84" s="10"/>
      <c r="AU84" s="288"/>
      <c r="AV84" s="288"/>
      <c r="AW84" s="288"/>
      <c r="AX84" s="288"/>
      <c r="AY84" s="288"/>
    </row>
    <row r="85" spans="1:51" ht="15.75" x14ac:dyDescent="0.5">
      <c r="A85" s="403"/>
      <c r="B85" s="403"/>
      <c r="C85" s="403"/>
      <c r="D85" s="403"/>
      <c r="E85" s="403"/>
      <c r="F85" s="403"/>
      <c r="G85" s="403"/>
      <c r="H85" s="403"/>
      <c r="I85" s="403"/>
      <c r="J85" s="403"/>
      <c r="K85" s="403"/>
      <c r="L85" s="403"/>
      <c r="M85" s="403"/>
      <c r="N85" s="403"/>
      <c r="O85" s="403"/>
      <c r="P85" s="403"/>
      <c r="Q85" s="403"/>
      <c r="R85" s="336"/>
      <c r="S85" s="288"/>
      <c r="T85" s="288"/>
      <c r="U85" s="403"/>
      <c r="V85" s="403"/>
      <c r="W85" s="403"/>
      <c r="X85" s="252"/>
      <c r="Y85" s="252"/>
      <c r="Z85" s="252"/>
      <c r="AA85" s="252"/>
      <c r="AB85" s="252"/>
      <c r="AC85" s="252"/>
      <c r="AD85" s="252"/>
      <c r="AE85" s="252"/>
      <c r="AF85" s="252"/>
      <c r="AG85" s="252"/>
      <c r="AH85" s="252"/>
      <c r="AI85" s="252"/>
      <c r="AJ85" s="252"/>
      <c r="AK85" s="248"/>
      <c r="AL85" s="249"/>
      <c r="AM85" s="249"/>
      <c r="AN85" s="249"/>
      <c r="AO85" s="249"/>
      <c r="AP85" s="249"/>
      <c r="AQ85" s="249"/>
      <c r="AR85" s="10"/>
      <c r="AS85" s="10"/>
      <c r="AT85" s="10"/>
      <c r="AU85" s="288"/>
      <c r="AV85" s="288"/>
      <c r="AW85" s="288"/>
      <c r="AX85" s="288"/>
      <c r="AY85" s="288"/>
    </row>
    <row r="86" spans="1:51" ht="15.75" x14ac:dyDescent="0.5">
      <c r="A86" s="403"/>
      <c r="B86" s="403"/>
      <c r="C86" s="403"/>
      <c r="D86" s="403"/>
      <c r="E86" s="403"/>
      <c r="F86" s="403"/>
      <c r="G86" s="403"/>
      <c r="H86" s="403"/>
      <c r="I86" s="403"/>
      <c r="J86" s="403"/>
      <c r="K86" s="403"/>
      <c r="L86" s="403"/>
      <c r="M86" s="403"/>
      <c r="N86" s="403"/>
      <c r="O86" s="403"/>
      <c r="P86" s="403"/>
      <c r="Q86" s="403"/>
      <c r="R86" s="336"/>
      <c r="S86" s="288"/>
      <c r="T86" s="288"/>
      <c r="U86" s="403"/>
      <c r="V86" s="403"/>
      <c r="W86" s="403"/>
      <c r="X86" s="252"/>
      <c r="Y86" s="252"/>
      <c r="Z86" s="252"/>
      <c r="AA86" s="252"/>
      <c r="AB86" s="252"/>
      <c r="AC86" s="252"/>
      <c r="AD86" s="252"/>
      <c r="AE86" s="252"/>
      <c r="AF86" s="252"/>
      <c r="AG86" s="252"/>
      <c r="AH86" s="252"/>
      <c r="AI86" s="252"/>
      <c r="AJ86" s="252"/>
      <c r="AK86" s="248"/>
      <c r="AL86" s="249"/>
      <c r="AM86" s="249"/>
      <c r="AN86" s="249"/>
      <c r="AO86" s="249"/>
      <c r="AP86" s="249"/>
      <c r="AQ86" s="249"/>
      <c r="AR86" s="10"/>
      <c r="AS86" s="10"/>
      <c r="AT86" s="10"/>
      <c r="AU86" s="288"/>
      <c r="AV86" s="288"/>
      <c r="AW86" s="288"/>
      <c r="AX86" s="288"/>
      <c r="AY86" s="288"/>
    </row>
    <row r="87" spans="1:51" ht="15.75" x14ac:dyDescent="0.5">
      <c r="A87" s="403"/>
      <c r="B87" s="403"/>
      <c r="C87" s="403"/>
      <c r="D87" s="403"/>
      <c r="E87" s="403"/>
      <c r="F87" s="403"/>
      <c r="G87" s="403"/>
      <c r="H87" s="403"/>
      <c r="I87" s="403"/>
      <c r="J87" s="403"/>
      <c r="K87" s="403"/>
      <c r="L87" s="403"/>
      <c r="M87" s="403"/>
      <c r="N87" s="403"/>
      <c r="O87" s="403"/>
      <c r="P87" s="403"/>
      <c r="Q87" s="403"/>
      <c r="R87" s="336"/>
      <c r="S87" s="288"/>
      <c r="T87" s="288"/>
      <c r="U87" s="403"/>
      <c r="V87" s="403"/>
      <c r="W87" s="403"/>
      <c r="X87" s="252"/>
      <c r="Y87" s="252"/>
      <c r="Z87" s="252"/>
      <c r="AA87" s="252"/>
      <c r="AB87" s="252"/>
      <c r="AC87" s="252"/>
      <c r="AD87" s="252"/>
      <c r="AE87" s="252"/>
      <c r="AF87" s="252"/>
      <c r="AG87" s="252"/>
      <c r="AH87" s="252"/>
      <c r="AI87" s="252"/>
      <c r="AJ87" s="252"/>
      <c r="AK87" s="248"/>
      <c r="AL87" s="249"/>
      <c r="AM87" s="249"/>
      <c r="AN87" s="249"/>
      <c r="AO87" s="249"/>
      <c r="AP87" s="249"/>
      <c r="AQ87" s="249"/>
      <c r="AR87" s="10"/>
      <c r="AS87" s="10"/>
      <c r="AT87" s="10"/>
      <c r="AU87" s="288"/>
      <c r="AV87" s="288"/>
      <c r="AW87" s="288"/>
      <c r="AX87" s="288"/>
      <c r="AY87" s="288"/>
    </row>
    <row r="88" spans="1:51" ht="15.75" x14ac:dyDescent="0.5">
      <c r="A88" s="404"/>
      <c r="B88" s="404"/>
      <c r="C88" s="403"/>
      <c r="D88" s="403"/>
      <c r="E88" s="403"/>
      <c r="F88" s="403"/>
      <c r="G88" s="403"/>
      <c r="H88" s="403"/>
      <c r="I88" s="403"/>
      <c r="J88" s="403"/>
      <c r="K88" s="403"/>
      <c r="L88" s="403"/>
      <c r="M88" s="403"/>
      <c r="N88" s="403"/>
      <c r="O88" s="403"/>
      <c r="P88" s="403"/>
      <c r="Q88" s="403"/>
      <c r="R88" s="336"/>
      <c r="S88" s="288"/>
      <c r="T88" s="288"/>
      <c r="U88" s="404"/>
      <c r="V88" s="403"/>
      <c r="W88" s="403"/>
      <c r="X88" s="252"/>
      <c r="Y88" s="252"/>
      <c r="Z88" s="252"/>
      <c r="AA88" s="252"/>
      <c r="AB88" s="252"/>
      <c r="AC88" s="252"/>
      <c r="AD88" s="252"/>
      <c r="AE88" s="252"/>
      <c r="AF88" s="252"/>
      <c r="AG88" s="252"/>
      <c r="AH88" s="252"/>
      <c r="AI88" s="252"/>
      <c r="AJ88" s="252"/>
      <c r="AK88" s="248"/>
      <c r="AL88" s="249"/>
      <c r="AM88" s="249"/>
      <c r="AN88" s="249"/>
      <c r="AO88" s="249"/>
      <c r="AP88" s="249"/>
      <c r="AQ88" s="249"/>
      <c r="AR88" s="10"/>
      <c r="AS88" s="10"/>
      <c r="AT88" s="10"/>
      <c r="AU88" s="288"/>
      <c r="AV88" s="288"/>
      <c r="AW88" s="288"/>
      <c r="AX88" s="288"/>
      <c r="AY88" s="288"/>
    </row>
    <row r="89" spans="1:51" ht="15.75" x14ac:dyDescent="0.5">
      <c r="A89" s="403"/>
      <c r="B89" s="403"/>
      <c r="C89" s="403"/>
      <c r="D89" s="403"/>
      <c r="E89" s="403"/>
      <c r="F89" s="403"/>
      <c r="G89" s="403"/>
      <c r="H89" s="403"/>
      <c r="I89" s="403"/>
      <c r="J89" s="403"/>
      <c r="K89" s="403"/>
      <c r="L89" s="403"/>
      <c r="M89" s="403"/>
      <c r="N89" s="403"/>
      <c r="O89" s="403"/>
      <c r="P89" s="403"/>
      <c r="Q89" s="403"/>
      <c r="R89" s="336"/>
      <c r="S89" s="288"/>
      <c r="T89" s="288"/>
      <c r="U89" s="403"/>
      <c r="V89" s="403"/>
      <c r="W89" s="403"/>
      <c r="X89" s="252"/>
      <c r="Y89" s="252"/>
      <c r="Z89" s="252"/>
      <c r="AA89" s="252"/>
      <c r="AB89" s="252"/>
      <c r="AC89" s="252"/>
      <c r="AD89" s="252"/>
      <c r="AE89" s="252"/>
      <c r="AF89" s="252"/>
      <c r="AG89" s="252"/>
      <c r="AH89" s="252"/>
      <c r="AI89" s="252"/>
      <c r="AJ89" s="252"/>
      <c r="AK89" s="248"/>
      <c r="AL89" s="249"/>
      <c r="AM89" s="249"/>
      <c r="AN89" s="249"/>
      <c r="AO89" s="249"/>
      <c r="AP89" s="249"/>
      <c r="AQ89" s="249"/>
      <c r="AR89" s="10"/>
      <c r="AS89" s="10"/>
      <c r="AT89" s="10"/>
      <c r="AU89" s="288"/>
      <c r="AV89" s="288"/>
      <c r="AW89" s="288"/>
      <c r="AX89" s="288"/>
      <c r="AY89" s="288"/>
    </row>
    <row r="90" spans="1:51" ht="15.75" x14ac:dyDescent="0.5">
      <c r="A90" s="403"/>
      <c r="B90" s="403"/>
      <c r="C90" s="403"/>
      <c r="D90" s="403"/>
      <c r="E90" s="403"/>
      <c r="F90" s="403"/>
      <c r="G90" s="403"/>
      <c r="H90" s="403"/>
      <c r="I90" s="403"/>
      <c r="J90" s="403"/>
      <c r="K90" s="403"/>
      <c r="L90" s="403"/>
      <c r="M90" s="403"/>
      <c r="N90" s="403"/>
      <c r="O90" s="403"/>
      <c r="P90" s="403"/>
      <c r="Q90" s="336"/>
      <c r="R90" s="405"/>
      <c r="S90" s="288"/>
      <c r="T90" s="288"/>
      <c r="U90" s="403"/>
      <c r="V90" s="403"/>
      <c r="W90" s="403"/>
      <c r="X90" s="252"/>
      <c r="Y90" s="252"/>
      <c r="Z90" s="252"/>
      <c r="AA90" s="252"/>
      <c r="AB90" s="252"/>
      <c r="AC90" s="252"/>
      <c r="AD90" s="252"/>
      <c r="AE90" s="252"/>
      <c r="AF90" s="252"/>
      <c r="AG90" s="252"/>
      <c r="AH90" s="252"/>
      <c r="AI90" s="252"/>
      <c r="AJ90" s="248"/>
      <c r="AK90" s="257"/>
      <c r="AL90" s="249"/>
      <c r="AM90" s="249"/>
      <c r="AN90" s="249"/>
      <c r="AO90" s="249"/>
      <c r="AP90" s="249"/>
      <c r="AQ90" s="249"/>
      <c r="AR90" s="10"/>
      <c r="AS90" s="10"/>
      <c r="AT90" s="10"/>
      <c r="AU90" s="288"/>
      <c r="AV90" s="288"/>
      <c r="AW90" s="288"/>
      <c r="AX90" s="288"/>
      <c r="AY90" s="288"/>
    </row>
    <row r="91" spans="1:51" ht="15.75" x14ac:dyDescent="0.5">
      <c r="A91" s="403"/>
      <c r="B91" s="403"/>
      <c r="C91" s="403"/>
      <c r="D91" s="403"/>
      <c r="E91" s="403"/>
      <c r="F91" s="403"/>
      <c r="G91" s="403"/>
      <c r="H91" s="403"/>
      <c r="I91" s="403"/>
      <c r="J91" s="403"/>
      <c r="K91" s="403"/>
      <c r="L91" s="403"/>
      <c r="M91" s="403"/>
      <c r="N91" s="403"/>
      <c r="O91" s="403"/>
      <c r="P91" s="403"/>
      <c r="Q91" s="403"/>
      <c r="R91" s="336"/>
      <c r="S91" s="288"/>
      <c r="T91" s="288"/>
      <c r="U91" s="403"/>
      <c r="V91" s="403"/>
      <c r="W91" s="403"/>
      <c r="X91" s="252"/>
      <c r="Y91" s="252"/>
      <c r="Z91" s="252"/>
      <c r="AA91" s="252"/>
      <c r="AB91" s="252"/>
      <c r="AC91" s="252"/>
      <c r="AD91" s="252"/>
      <c r="AE91" s="252"/>
      <c r="AF91" s="252"/>
      <c r="AG91" s="252"/>
      <c r="AH91" s="252"/>
      <c r="AI91" s="252"/>
      <c r="AJ91" s="252"/>
      <c r="AK91" s="248"/>
      <c r="AL91" s="249"/>
      <c r="AM91" s="249"/>
      <c r="AN91" s="249"/>
      <c r="AO91" s="249"/>
      <c r="AP91" s="249"/>
      <c r="AQ91" s="249"/>
      <c r="AR91" s="10"/>
      <c r="AS91" s="10"/>
      <c r="AT91" s="10"/>
      <c r="AU91" s="288"/>
      <c r="AV91" s="288"/>
      <c r="AW91" s="288"/>
      <c r="AX91" s="288"/>
      <c r="AY91" s="288"/>
    </row>
    <row r="92" spans="1:51" ht="15.75" x14ac:dyDescent="0.5">
      <c r="A92" s="403"/>
      <c r="B92" s="403"/>
      <c r="C92" s="403"/>
      <c r="D92" s="403"/>
      <c r="E92" s="403"/>
      <c r="F92" s="403"/>
      <c r="G92" s="403"/>
      <c r="H92" s="403"/>
      <c r="I92" s="403"/>
      <c r="J92" s="403"/>
      <c r="K92" s="403"/>
      <c r="L92" s="403"/>
      <c r="M92" s="403"/>
      <c r="N92" s="403"/>
      <c r="O92" s="403"/>
      <c r="P92" s="403"/>
      <c r="Q92" s="403"/>
      <c r="R92" s="336"/>
      <c r="S92" s="288"/>
      <c r="T92" s="288"/>
      <c r="U92" s="403"/>
      <c r="V92" s="403"/>
      <c r="W92" s="403"/>
      <c r="X92" s="252"/>
      <c r="Y92" s="252"/>
      <c r="Z92" s="252"/>
      <c r="AA92" s="252"/>
      <c r="AB92" s="252"/>
      <c r="AC92" s="252"/>
      <c r="AD92" s="252"/>
      <c r="AE92" s="252"/>
      <c r="AF92" s="252"/>
      <c r="AG92" s="252"/>
      <c r="AH92" s="252"/>
      <c r="AI92" s="252"/>
      <c r="AJ92" s="252"/>
      <c r="AK92" s="248"/>
      <c r="AL92" s="249"/>
      <c r="AM92" s="249"/>
      <c r="AN92" s="249"/>
      <c r="AO92" s="249"/>
      <c r="AP92" s="249"/>
      <c r="AQ92" s="249"/>
      <c r="AR92" s="10"/>
      <c r="AS92" s="10"/>
      <c r="AT92" s="10"/>
      <c r="AU92" s="288"/>
      <c r="AV92" s="288"/>
      <c r="AW92" s="288"/>
      <c r="AX92" s="288"/>
      <c r="AY92" s="288"/>
    </row>
    <row r="93" spans="1:51" ht="15.75" x14ac:dyDescent="0.5">
      <c r="A93" s="403"/>
      <c r="B93" s="403"/>
      <c r="C93" s="403"/>
      <c r="D93" s="403"/>
      <c r="E93" s="403"/>
      <c r="F93" s="403"/>
      <c r="G93" s="403"/>
      <c r="H93" s="403"/>
      <c r="I93" s="403"/>
      <c r="J93" s="403"/>
      <c r="K93" s="403"/>
      <c r="L93" s="403"/>
      <c r="M93" s="403"/>
      <c r="N93" s="403"/>
      <c r="O93" s="403"/>
      <c r="P93" s="403"/>
      <c r="Q93" s="403"/>
      <c r="R93" s="336"/>
      <c r="S93" s="288"/>
      <c r="T93" s="288"/>
      <c r="U93" s="403"/>
      <c r="V93" s="403"/>
      <c r="W93" s="403"/>
      <c r="X93" s="252"/>
      <c r="Y93" s="252"/>
      <c r="Z93" s="252"/>
      <c r="AA93" s="252"/>
      <c r="AB93" s="252"/>
      <c r="AC93" s="252"/>
      <c r="AD93" s="252"/>
      <c r="AE93" s="252"/>
      <c r="AF93" s="252"/>
      <c r="AG93" s="252"/>
      <c r="AH93" s="252"/>
      <c r="AI93" s="252"/>
      <c r="AJ93" s="252"/>
      <c r="AK93" s="248"/>
      <c r="AL93" s="249"/>
      <c r="AM93" s="249"/>
      <c r="AN93" s="249"/>
      <c r="AO93" s="249"/>
      <c r="AP93" s="249"/>
      <c r="AQ93" s="249"/>
      <c r="AR93" s="10"/>
      <c r="AS93" s="10"/>
      <c r="AT93" s="10"/>
      <c r="AU93" s="288"/>
      <c r="AV93" s="288"/>
      <c r="AW93" s="288"/>
      <c r="AX93" s="288"/>
      <c r="AY93" s="288"/>
    </row>
    <row r="94" spans="1:51" ht="15.75" x14ac:dyDescent="0.5">
      <c r="A94" s="404"/>
      <c r="B94" s="404"/>
      <c r="C94" s="403"/>
      <c r="D94" s="403"/>
      <c r="E94" s="403"/>
      <c r="F94" s="403"/>
      <c r="G94" s="403"/>
      <c r="H94" s="403"/>
      <c r="I94" s="403"/>
      <c r="J94" s="403"/>
      <c r="K94" s="403"/>
      <c r="L94" s="403"/>
      <c r="M94" s="403"/>
      <c r="N94" s="403"/>
      <c r="O94" s="403"/>
      <c r="P94" s="403"/>
      <c r="Q94" s="403"/>
      <c r="R94" s="336"/>
      <c r="S94" s="288"/>
      <c r="T94" s="288"/>
      <c r="U94" s="404"/>
      <c r="V94" s="403"/>
      <c r="W94" s="403"/>
      <c r="X94" s="252"/>
      <c r="Y94" s="252"/>
      <c r="Z94" s="252"/>
      <c r="AA94" s="252"/>
      <c r="AB94" s="252"/>
      <c r="AC94" s="252"/>
      <c r="AD94" s="252"/>
      <c r="AE94" s="252"/>
      <c r="AF94" s="252"/>
      <c r="AG94" s="252"/>
      <c r="AH94" s="252"/>
      <c r="AI94" s="252"/>
      <c r="AJ94" s="252"/>
      <c r="AK94" s="248"/>
      <c r="AL94" s="249"/>
      <c r="AM94" s="249"/>
      <c r="AN94" s="249"/>
      <c r="AO94" s="249"/>
      <c r="AP94" s="249"/>
      <c r="AQ94" s="249"/>
      <c r="AR94" s="10"/>
      <c r="AS94" s="10"/>
      <c r="AT94" s="10"/>
      <c r="AU94" s="288"/>
      <c r="AV94" s="288"/>
      <c r="AW94" s="288"/>
      <c r="AX94" s="288"/>
      <c r="AY94" s="288"/>
    </row>
    <row r="95" spans="1:51" ht="15.75" x14ac:dyDescent="0.5">
      <c r="A95" s="403"/>
      <c r="B95" s="403"/>
      <c r="C95" s="403"/>
      <c r="D95" s="403"/>
      <c r="E95" s="403"/>
      <c r="F95" s="403"/>
      <c r="G95" s="403"/>
      <c r="H95" s="403"/>
      <c r="I95" s="403"/>
      <c r="J95" s="403"/>
      <c r="K95" s="403"/>
      <c r="L95" s="403"/>
      <c r="M95" s="403"/>
      <c r="N95" s="403"/>
      <c r="O95" s="403"/>
      <c r="P95" s="403"/>
      <c r="Q95" s="403"/>
      <c r="R95" s="336"/>
      <c r="S95" s="288"/>
      <c r="T95" s="288"/>
      <c r="U95" s="403"/>
      <c r="V95" s="403"/>
      <c r="W95" s="403"/>
      <c r="X95" s="252"/>
      <c r="Y95" s="252"/>
      <c r="Z95" s="252"/>
      <c r="AA95" s="252"/>
      <c r="AB95" s="252"/>
      <c r="AC95" s="252"/>
      <c r="AD95" s="252"/>
      <c r="AE95" s="252"/>
      <c r="AF95" s="252"/>
      <c r="AG95" s="252"/>
      <c r="AH95" s="252"/>
      <c r="AI95" s="252"/>
      <c r="AJ95" s="252"/>
      <c r="AK95" s="248"/>
      <c r="AL95" s="249"/>
      <c r="AM95" s="249"/>
      <c r="AN95" s="249"/>
      <c r="AO95" s="249"/>
      <c r="AP95" s="249"/>
      <c r="AQ95" s="249"/>
      <c r="AR95" s="10"/>
      <c r="AS95" s="10"/>
      <c r="AT95" s="10"/>
      <c r="AU95" s="288"/>
      <c r="AV95" s="288"/>
      <c r="AW95" s="288"/>
      <c r="AX95" s="288"/>
      <c r="AY95" s="288"/>
    </row>
    <row r="96" spans="1:51" ht="15.75" x14ac:dyDescent="0.5">
      <c r="A96" s="403"/>
      <c r="B96" s="403"/>
      <c r="C96" s="403"/>
      <c r="D96" s="403"/>
      <c r="E96" s="403"/>
      <c r="F96" s="403"/>
      <c r="G96" s="403"/>
      <c r="H96" s="403"/>
      <c r="I96" s="403"/>
      <c r="J96" s="403"/>
      <c r="K96" s="403"/>
      <c r="L96" s="403"/>
      <c r="M96" s="403"/>
      <c r="N96" s="403"/>
      <c r="O96" s="403"/>
      <c r="P96" s="403"/>
      <c r="Q96" s="336"/>
      <c r="R96" s="405"/>
      <c r="S96" s="288"/>
      <c r="T96" s="288"/>
      <c r="U96" s="403"/>
      <c r="V96" s="403"/>
      <c r="W96" s="403"/>
      <c r="X96" s="252"/>
      <c r="Y96" s="252"/>
      <c r="Z96" s="252"/>
      <c r="AA96" s="252"/>
      <c r="AB96" s="252"/>
      <c r="AC96" s="252"/>
      <c r="AD96" s="252"/>
      <c r="AE96" s="252"/>
      <c r="AF96" s="252"/>
      <c r="AG96" s="252"/>
      <c r="AH96" s="252"/>
      <c r="AI96" s="252"/>
      <c r="AJ96" s="248"/>
      <c r="AK96" s="257"/>
      <c r="AL96" s="249"/>
      <c r="AM96" s="249"/>
      <c r="AN96" s="249"/>
      <c r="AO96" s="249"/>
      <c r="AP96" s="249"/>
      <c r="AQ96" s="249"/>
      <c r="AR96" s="10"/>
      <c r="AS96" s="10"/>
      <c r="AT96" s="10"/>
      <c r="AU96" s="288"/>
      <c r="AV96" s="288"/>
      <c r="AW96" s="288"/>
      <c r="AX96" s="288"/>
      <c r="AY96" s="288"/>
    </row>
    <row r="97" spans="1:51" ht="15.75" x14ac:dyDescent="0.5">
      <c r="A97" s="403"/>
      <c r="B97" s="403"/>
      <c r="C97" s="403"/>
      <c r="D97" s="403"/>
      <c r="E97" s="403"/>
      <c r="F97" s="403"/>
      <c r="G97" s="403"/>
      <c r="H97" s="403"/>
      <c r="I97" s="403"/>
      <c r="J97" s="403"/>
      <c r="K97" s="403"/>
      <c r="L97" s="403"/>
      <c r="M97" s="403"/>
      <c r="N97" s="403"/>
      <c r="O97" s="403"/>
      <c r="P97" s="403"/>
      <c r="Q97" s="403"/>
      <c r="R97" s="336"/>
      <c r="S97" s="288"/>
      <c r="T97" s="288"/>
      <c r="U97" s="403"/>
      <c r="V97" s="403"/>
      <c r="W97" s="403"/>
      <c r="X97" s="252"/>
      <c r="Y97" s="252"/>
      <c r="Z97" s="252"/>
      <c r="AA97" s="252"/>
      <c r="AB97" s="252"/>
      <c r="AC97" s="252"/>
      <c r="AD97" s="252"/>
      <c r="AE97" s="252"/>
      <c r="AF97" s="252"/>
      <c r="AG97" s="252"/>
      <c r="AH97" s="252"/>
      <c r="AI97" s="252"/>
      <c r="AJ97" s="252"/>
      <c r="AK97" s="248"/>
      <c r="AL97" s="249"/>
      <c r="AM97" s="249"/>
      <c r="AN97" s="249"/>
      <c r="AO97" s="249"/>
      <c r="AP97" s="249"/>
      <c r="AQ97" s="249"/>
      <c r="AR97" s="10"/>
      <c r="AS97" s="10"/>
      <c r="AT97" s="10"/>
      <c r="AU97" s="288"/>
      <c r="AV97" s="288"/>
      <c r="AW97" s="288"/>
      <c r="AX97" s="288"/>
      <c r="AY97" s="288"/>
    </row>
    <row r="98" spans="1:51" ht="15.75" x14ac:dyDescent="0.5">
      <c r="A98" s="403"/>
      <c r="B98" s="403"/>
      <c r="C98" s="403"/>
      <c r="D98" s="403"/>
      <c r="E98" s="403"/>
      <c r="F98" s="403"/>
      <c r="G98" s="403"/>
      <c r="H98" s="403"/>
      <c r="I98" s="403"/>
      <c r="J98" s="403"/>
      <c r="K98" s="403"/>
      <c r="L98" s="403"/>
      <c r="M98" s="403"/>
      <c r="N98" s="403"/>
      <c r="O98" s="403"/>
      <c r="P98" s="403"/>
      <c r="Q98" s="403"/>
      <c r="R98" s="336"/>
      <c r="S98" s="288"/>
      <c r="T98" s="288"/>
      <c r="U98" s="403"/>
      <c r="V98" s="403"/>
      <c r="W98" s="403"/>
      <c r="X98" s="252"/>
      <c r="Y98" s="252"/>
      <c r="Z98" s="252"/>
      <c r="AA98" s="252"/>
      <c r="AB98" s="252"/>
      <c r="AC98" s="252"/>
      <c r="AD98" s="252"/>
      <c r="AE98" s="252"/>
      <c r="AF98" s="252"/>
      <c r="AG98" s="252"/>
      <c r="AH98" s="252"/>
      <c r="AI98" s="252"/>
      <c r="AJ98" s="252"/>
      <c r="AK98" s="248"/>
      <c r="AL98" s="249"/>
      <c r="AM98" s="249"/>
      <c r="AN98" s="249"/>
      <c r="AO98" s="249"/>
      <c r="AP98" s="249"/>
      <c r="AQ98" s="249"/>
      <c r="AR98" s="10"/>
      <c r="AS98" s="10"/>
      <c r="AT98" s="10"/>
      <c r="AU98" s="288"/>
      <c r="AV98" s="288"/>
      <c r="AW98" s="288"/>
      <c r="AX98" s="288"/>
      <c r="AY98" s="288"/>
    </row>
    <row r="99" spans="1:51" ht="15.75" x14ac:dyDescent="0.5">
      <c r="A99" s="403"/>
      <c r="B99" s="403"/>
      <c r="C99" s="403"/>
      <c r="D99" s="403"/>
      <c r="E99" s="403"/>
      <c r="F99" s="403"/>
      <c r="G99" s="403"/>
      <c r="H99" s="403"/>
      <c r="I99" s="403"/>
      <c r="J99" s="403"/>
      <c r="K99" s="403"/>
      <c r="L99" s="403"/>
      <c r="M99" s="403"/>
      <c r="N99" s="403"/>
      <c r="O99" s="403"/>
      <c r="P99" s="403"/>
      <c r="Q99" s="403"/>
      <c r="R99" s="336"/>
      <c r="S99" s="288"/>
      <c r="T99" s="288"/>
      <c r="U99" s="403"/>
      <c r="V99" s="403"/>
      <c r="W99" s="403"/>
      <c r="X99" s="252"/>
      <c r="Y99" s="252"/>
      <c r="Z99" s="252"/>
      <c r="AA99" s="252"/>
      <c r="AB99" s="252"/>
      <c r="AC99" s="252"/>
      <c r="AD99" s="252"/>
      <c r="AE99" s="252"/>
      <c r="AF99" s="252"/>
      <c r="AG99" s="252"/>
      <c r="AH99" s="252"/>
      <c r="AI99" s="252"/>
      <c r="AJ99" s="252"/>
      <c r="AK99" s="248"/>
      <c r="AL99" s="249"/>
      <c r="AM99" s="249"/>
      <c r="AN99" s="249"/>
      <c r="AO99" s="249"/>
      <c r="AP99" s="249"/>
      <c r="AQ99" s="249"/>
      <c r="AR99" s="10"/>
      <c r="AS99" s="10"/>
      <c r="AT99" s="10"/>
      <c r="AU99" s="288"/>
      <c r="AV99" s="288"/>
      <c r="AW99" s="288"/>
      <c r="AX99" s="288"/>
      <c r="AY99" s="288"/>
    </row>
    <row r="100" spans="1:51" ht="15.75" x14ac:dyDescent="0.5">
      <c r="A100" s="404"/>
      <c r="B100" s="404"/>
      <c r="C100" s="403"/>
      <c r="D100" s="403"/>
      <c r="E100" s="403"/>
      <c r="F100" s="403"/>
      <c r="G100" s="403"/>
      <c r="H100" s="403"/>
      <c r="I100" s="403"/>
      <c r="J100" s="403"/>
      <c r="K100" s="403"/>
      <c r="L100" s="403"/>
      <c r="M100" s="403"/>
      <c r="N100" s="403"/>
      <c r="O100" s="403"/>
      <c r="P100" s="403"/>
      <c r="Q100" s="403"/>
      <c r="R100" s="336"/>
      <c r="S100" s="288"/>
      <c r="T100" s="288"/>
      <c r="U100" s="404"/>
      <c r="V100" s="403"/>
      <c r="W100" s="403"/>
      <c r="X100" s="252"/>
      <c r="Y100" s="252"/>
      <c r="Z100" s="252"/>
      <c r="AA100" s="252"/>
      <c r="AB100" s="252"/>
      <c r="AC100" s="252"/>
      <c r="AD100" s="252"/>
      <c r="AE100" s="252"/>
      <c r="AF100" s="252"/>
      <c r="AG100" s="252"/>
      <c r="AH100" s="252"/>
      <c r="AI100" s="252"/>
      <c r="AJ100" s="252"/>
      <c r="AK100" s="248"/>
      <c r="AL100" s="249"/>
      <c r="AM100" s="249"/>
      <c r="AN100" s="249"/>
      <c r="AO100" s="249"/>
      <c r="AP100" s="249"/>
      <c r="AQ100" s="249"/>
      <c r="AR100" s="10"/>
      <c r="AS100" s="10"/>
      <c r="AT100" s="10"/>
      <c r="AU100" s="288"/>
      <c r="AV100" s="288"/>
      <c r="AW100" s="288"/>
      <c r="AX100" s="288"/>
      <c r="AY100" s="288"/>
    </row>
    <row r="101" spans="1:51" ht="15.75" x14ac:dyDescent="0.5">
      <c r="A101" s="403"/>
      <c r="B101" s="403"/>
      <c r="C101" s="403"/>
      <c r="D101" s="403"/>
      <c r="E101" s="403"/>
      <c r="F101" s="403"/>
      <c r="G101" s="403"/>
      <c r="H101" s="403"/>
      <c r="I101" s="403"/>
      <c r="J101" s="403"/>
      <c r="K101" s="403"/>
      <c r="L101" s="403"/>
      <c r="M101" s="403"/>
      <c r="N101" s="403"/>
      <c r="O101" s="403"/>
      <c r="P101" s="403"/>
      <c r="Q101" s="403"/>
      <c r="R101" s="336"/>
      <c r="S101" s="288"/>
      <c r="T101" s="288"/>
      <c r="U101" s="403"/>
      <c r="V101" s="403"/>
      <c r="W101" s="403"/>
      <c r="X101" s="252"/>
      <c r="Y101" s="252"/>
      <c r="Z101" s="252"/>
      <c r="AA101" s="252"/>
      <c r="AB101" s="252"/>
      <c r="AC101" s="252"/>
      <c r="AD101" s="252"/>
      <c r="AE101" s="252"/>
      <c r="AF101" s="252"/>
      <c r="AG101" s="252"/>
      <c r="AH101" s="252"/>
      <c r="AI101" s="252"/>
      <c r="AJ101" s="252"/>
      <c r="AK101" s="248"/>
      <c r="AL101" s="249"/>
      <c r="AM101" s="249"/>
      <c r="AN101" s="249"/>
      <c r="AO101" s="249"/>
      <c r="AP101" s="249"/>
      <c r="AQ101" s="249"/>
      <c r="AR101" s="10"/>
      <c r="AS101" s="10"/>
      <c r="AT101" s="10"/>
      <c r="AU101" s="288"/>
      <c r="AV101" s="288"/>
      <c r="AW101" s="288"/>
      <c r="AX101" s="288"/>
      <c r="AY101" s="288"/>
    </row>
    <row r="102" spans="1:51" ht="15.75" x14ac:dyDescent="0.5">
      <c r="A102" s="403"/>
      <c r="B102" s="403"/>
      <c r="C102" s="403"/>
      <c r="D102" s="403"/>
      <c r="E102" s="403"/>
      <c r="F102" s="403"/>
      <c r="G102" s="403"/>
      <c r="H102" s="403"/>
      <c r="I102" s="403"/>
      <c r="J102" s="403"/>
      <c r="K102" s="403"/>
      <c r="L102" s="403"/>
      <c r="M102" s="403"/>
      <c r="N102" s="403"/>
      <c r="O102" s="403"/>
      <c r="P102" s="403"/>
      <c r="Q102" s="336"/>
      <c r="R102" s="405"/>
      <c r="S102" s="288"/>
      <c r="T102" s="288"/>
      <c r="U102" s="403"/>
      <c r="V102" s="403"/>
      <c r="W102" s="403"/>
      <c r="X102" s="252"/>
      <c r="Y102" s="252"/>
      <c r="Z102" s="252"/>
      <c r="AA102" s="252"/>
      <c r="AB102" s="252"/>
      <c r="AC102" s="252"/>
      <c r="AD102" s="252"/>
      <c r="AE102" s="252"/>
      <c r="AF102" s="252"/>
      <c r="AG102" s="252"/>
      <c r="AH102" s="252"/>
      <c r="AI102" s="252"/>
      <c r="AJ102" s="248"/>
      <c r="AK102" s="257"/>
      <c r="AL102" s="249"/>
      <c r="AM102" s="249"/>
      <c r="AN102" s="249"/>
      <c r="AO102" s="249"/>
      <c r="AP102" s="249"/>
      <c r="AQ102" s="249"/>
      <c r="AR102" s="10"/>
      <c r="AS102" s="10"/>
      <c r="AT102" s="10"/>
      <c r="AU102" s="288"/>
      <c r="AV102" s="288"/>
      <c r="AW102" s="288"/>
      <c r="AX102" s="288"/>
      <c r="AY102" s="288"/>
    </row>
    <row r="103" spans="1:51" ht="15.75" x14ac:dyDescent="0.5">
      <c r="A103" s="403"/>
      <c r="B103" s="403"/>
      <c r="C103" s="403"/>
      <c r="D103" s="403"/>
      <c r="E103" s="403"/>
      <c r="F103" s="403"/>
      <c r="G103" s="403"/>
      <c r="H103" s="403"/>
      <c r="I103" s="403"/>
      <c r="J103" s="403"/>
      <c r="K103" s="403"/>
      <c r="L103" s="403"/>
      <c r="M103" s="403"/>
      <c r="N103" s="403"/>
      <c r="O103" s="403"/>
      <c r="P103" s="403"/>
      <c r="Q103" s="403"/>
      <c r="R103" s="336"/>
      <c r="S103" s="288"/>
      <c r="T103" s="288"/>
      <c r="U103" s="403"/>
      <c r="V103" s="403"/>
      <c r="W103" s="403"/>
      <c r="X103" s="252"/>
      <c r="Y103" s="252"/>
      <c r="Z103" s="252"/>
      <c r="AA103" s="252"/>
      <c r="AB103" s="252"/>
      <c r="AC103" s="252"/>
      <c r="AD103" s="252"/>
      <c r="AE103" s="252"/>
      <c r="AF103" s="252"/>
      <c r="AG103" s="252"/>
      <c r="AH103" s="252"/>
      <c r="AI103" s="252"/>
      <c r="AJ103" s="252"/>
      <c r="AK103" s="248"/>
      <c r="AL103" s="249"/>
      <c r="AM103" s="249"/>
      <c r="AN103" s="249"/>
      <c r="AO103" s="249"/>
      <c r="AP103" s="249"/>
      <c r="AQ103" s="249"/>
      <c r="AR103" s="10"/>
      <c r="AS103" s="10"/>
      <c r="AT103" s="10"/>
      <c r="AU103" s="288"/>
      <c r="AV103" s="288"/>
      <c r="AW103" s="288"/>
      <c r="AX103" s="288"/>
      <c r="AY103" s="288"/>
    </row>
    <row r="104" spans="1:51" ht="15.75" x14ac:dyDescent="0.5">
      <c r="A104" s="403"/>
      <c r="B104" s="403"/>
      <c r="C104" s="403"/>
      <c r="D104" s="403"/>
      <c r="E104" s="403"/>
      <c r="F104" s="403"/>
      <c r="G104" s="403"/>
      <c r="H104" s="403"/>
      <c r="I104" s="403"/>
      <c r="J104" s="403"/>
      <c r="K104" s="403"/>
      <c r="L104" s="403"/>
      <c r="M104" s="403"/>
      <c r="N104" s="403"/>
      <c r="O104" s="403"/>
      <c r="P104" s="403"/>
      <c r="Q104" s="403"/>
      <c r="R104" s="336"/>
      <c r="S104" s="288"/>
      <c r="T104" s="288"/>
      <c r="U104" s="403"/>
      <c r="V104" s="403"/>
      <c r="W104" s="403"/>
      <c r="X104" s="252"/>
      <c r="Y104" s="252"/>
      <c r="Z104" s="252"/>
      <c r="AA104" s="252"/>
      <c r="AB104" s="252"/>
      <c r="AC104" s="252"/>
      <c r="AD104" s="252"/>
      <c r="AE104" s="252"/>
      <c r="AF104" s="252"/>
      <c r="AG104" s="252"/>
      <c r="AH104" s="252"/>
      <c r="AI104" s="252"/>
      <c r="AJ104" s="252"/>
      <c r="AK104" s="248"/>
      <c r="AL104" s="249"/>
      <c r="AM104" s="249"/>
      <c r="AN104" s="249"/>
      <c r="AO104" s="249"/>
      <c r="AP104" s="249"/>
      <c r="AQ104" s="249"/>
      <c r="AR104" s="10"/>
      <c r="AS104" s="10"/>
      <c r="AT104" s="10"/>
      <c r="AU104" s="288"/>
      <c r="AV104" s="288"/>
      <c r="AW104" s="288"/>
      <c r="AX104" s="288"/>
      <c r="AY104" s="288"/>
    </row>
    <row r="105" spans="1:51" ht="15.75" x14ac:dyDescent="0.5">
      <c r="A105" s="403"/>
      <c r="B105" s="403"/>
      <c r="C105" s="403"/>
      <c r="D105" s="403"/>
      <c r="E105" s="403"/>
      <c r="F105" s="403"/>
      <c r="G105" s="403"/>
      <c r="H105" s="403"/>
      <c r="I105" s="403"/>
      <c r="J105" s="403"/>
      <c r="K105" s="403"/>
      <c r="L105" s="403"/>
      <c r="M105" s="403"/>
      <c r="N105" s="403"/>
      <c r="O105" s="403"/>
      <c r="P105" s="403"/>
      <c r="Q105" s="403"/>
      <c r="R105" s="336"/>
      <c r="S105" s="288"/>
      <c r="T105" s="288"/>
      <c r="U105" s="403"/>
      <c r="V105" s="403"/>
      <c r="W105" s="403"/>
      <c r="X105" s="252"/>
      <c r="Y105" s="252"/>
      <c r="Z105" s="252"/>
      <c r="AA105" s="252"/>
      <c r="AB105" s="252"/>
      <c r="AC105" s="252"/>
      <c r="AD105" s="252"/>
      <c r="AE105" s="252"/>
      <c r="AF105" s="252"/>
      <c r="AG105" s="252"/>
      <c r="AH105" s="252"/>
      <c r="AI105" s="252"/>
      <c r="AJ105" s="252"/>
      <c r="AK105" s="248"/>
      <c r="AL105" s="249"/>
      <c r="AM105" s="249"/>
      <c r="AN105" s="249"/>
      <c r="AO105" s="249"/>
      <c r="AP105" s="249"/>
      <c r="AQ105" s="249"/>
      <c r="AR105" s="10"/>
      <c r="AS105" s="10"/>
      <c r="AT105" s="10"/>
      <c r="AU105" s="288"/>
      <c r="AV105" s="288"/>
      <c r="AW105" s="288"/>
      <c r="AX105" s="288"/>
      <c r="AY105" s="288"/>
    </row>
    <row r="106" spans="1:51" ht="15.75" x14ac:dyDescent="0.5">
      <c r="A106" s="404"/>
      <c r="B106" s="404"/>
      <c r="C106" s="403"/>
      <c r="D106" s="403"/>
      <c r="E106" s="403"/>
      <c r="F106" s="403"/>
      <c r="G106" s="403"/>
      <c r="H106" s="403"/>
      <c r="I106" s="403"/>
      <c r="J106" s="403"/>
      <c r="K106" s="403"/>
      <c r="L106" s="403"/>
      <c r="M106" s="403"/>
      <c r="N106" s="403"/>
      <c r="O106" s="403"/>
      <c r="P106" s="403"/>
      <c r="Q106" s="403"/>
      <c r="R106" s="336"/>
      <c r="S106" s="288"/>
      <c r="T106" s="288"/>
      <c r="U106" s="404"/>
      <c r="V106" s="403"/>
      <c r="W106" s="403"/>
      <c r="X106" s="252"/>
      <c r="Y106" s="252"/>
      <c r="Z106" s="252"/>
      <c r="AA106" s="252"/>
      <c r="AB106" s="252"/>
      <c r="AC106" s="252"/>
      <c r="AD106" s="252"/>
      <c r="AE106" s="252"/>
      <c r="AF106" s="252"/>
      <c r="AG106" s="252"/>
      <c r="AH106" s="252"/>
      <c r="AI106" s="252"/>
      <c r="AJ106" s="252"/>
      <c r="AK106" s="248"/>
      <c r="AL106" s="249"/>
      <c r="AM106" s="249"/>
      <c r="AN106" s="249"/>
      <c r="AO106" s="249"/>
      <c r="AP106" s="249"/>
      <c r="AQ106" s="249"/>
      <c r="AR106" s="10"/>
      <c r="AS106" s="10"/>
      <c r="AT106" s="10"/>
      <c r="AU106" s="288"/>
      <c r="AV106" s="288"/>
      <c r="AW106" s="288"/>
      <c r="AX106" s="288"/>
      <c r="AY106" s="288"/>
    </row>
    <row r="107" spans="1:51" ht="15.75" x14ac:dyDescent="0.5">
      <c r="A107" s="403"/>
      <c r="B107" s="403"/>
      <c r="C107" s="403"/>
      <c r="D107" s="403"/>
      <c r="E107" s="403"/>
      <c r="F107" s="403"/>
      <c r="G107" s="403"/>
      <c r="H107" s="403"/>
      <c r="I107" s="403"/>
      <c r="J107" s="403"/>
      <c r="K107" s="403"/>
      <c r="L107" s="403"/>
      <c r="M107" s="403"/>
      <c r="N107" s="403"/>
      <c r="O107" s="403"/>
      <c r="P107" s="403"/>
      <c r="Q107" s="403"/>
      <c r="R107" s="336"/>
      <c r="S107" s="288"/>
      <c r="T107" s="288"/>
      <c r="U107" s="403"/>
      <c r="V107" s="403"/>
      <c r="W107" s="403"/>
      <c r="X107" s="252"/>
      <c r="Y107" s="252"/>
      <c r="Z107" s="252"/>
      <c r="AA107" s="252"/>
      <c r="AB107" s="252"/>
      <c r="AC107" s="252"/>
      <c r="AD107" s="252"/>
      <c r="AE107" s="252"/>
      <c r="AF107" s="252"/>
      <c r="AG107" s="252"/>
      <c r="AH107" s="252"/>
      <c r="AI107" s="252"/>
      <c r="AJ107" s="252"/>
      <c r="AK107" s="248"/>
      <c r="AL107" s="249"/>
      <c r="AM107" s="249"/>
      <c r="AN107" s="249"/>
      <c r="AO107" s="249"/>
      <c r="AP107" s="249"/>
      <c r="AQ107" s="249"/>
      <c r="AR107" s="10"/>
      <c r="AS107" s="10"/>
      <c r="AT107" s="10"/>
      <c r="AU107" s="288"/>
      <c r="AV107" s="288"/>
      <c r="AW107" s="288"/>
      <c r="AX107" s="288"/>
      <c r="AY107" s="288"/>
    </row>
    <row r="108" spans="1:51" ht="15.75" x14ac:dyDescent="0.5">
      <c r="A108" s="403"/>
      <c r="B108" s="403"/>
      <c r="C108" s="403"/>
      <c r="D108" s="403"/>
      <c r="E108" s="403"/>
      <c r="F108" s="403"/>
      <c r="G108" s="403"/>
      <c r="H108" s="403"/>
      <c r="I108" s="403"/>
      <c r="J108" s="403"/>
      <c r="K108" s="403"/>
      <c r="L108" s="403"/>
      <c r="M108" s="403"/>
      <c r="N108" s="403"/>
      <c r="O108" s="403"/>
      <c r="P108" s="403"/>
      <c r="Q108" s="336"/>
      <c r="R108" s="405"/>
      <c r="S108" s="288"/>
      <c r="T108" s="288"/>
      <c r="U108" s="403"/>
      <c r="V108" s="403"/>
      <c r="W108" s="403"/>
      <c r="X108" s="252"/>
      <c r="Y108" s="252"/>
      <c r="Z108" s="252"/>
      <c r="AA108" s="252"/>
      <c r="AB108" s="252"/>
      <c r="AC108" s="252"/>
      <c r="AD108" s="252"/>
      <c r="AE108" s="252"/>
      <c r="AF108" s="252"/>
      <c r="AG108" s="252"/>
      <c r="AH108" s="252"/>
      <c r="AI108" s="252"/>
      <c r="AJ108" s="248"/>
      <c r="AK108" s="257"/>
      <c r="AL108" s="249"/>
      <c r="AM108" s="249"/>
      <c r="AN108" s="249"/>
      <c r="AO108" s="249"/>
      <c r="AP108" s="249"/>
      <c r="AQ108" s="249"/>
      <c r="AR108" s="10"/>
      <c r="AS108" s="10"/>
      <c r="AT108" s="10"/>
      <c r="AU108" s="288"/>
      <c r="AV108" s="288"/>
      <c r="AW108" s="288"/>
      <c r="AX108" s="288"/>
      <c r="AY108" s="288"/>
    </row>
    <row r="109" spans="1:51" ht="15.75" x14ac:dyDescent="0.5">
      <c r="A109" s="403"/>
      <c r="B109" s="403"/>
      <c r="C109" s="403"/>
      <c r="D109" s="403"/>
      <c r="E109" s="403"/>
      <c r="F109" s="403"/>
      <c r="G109" s="403"/>
      <c r="H109" s="403"/>
      <c r="I109" s="403"/>
      <c r="J109" s="403"/>
      <c r="K109" s="403"/>
      <c r="L109" s="403"/>
      <c r="M109" s="403"/>
      <c r="N109" s="403"/>
      <c r="O109" s="403"/>
      <c r="P109" s="403"/>
      <c r="Q109" s="403"/>
      <c r="R109" s="336"/>
      <c r="S109" s="288"/>
      <c r="T109" s="288"/>
      <c r="U109" s="403"/>
      <c r="V109" s="403"/>
      <c r="W109" s="403"/>
      <c r="X109" s="252"/>
      <c r="Y109" s="252"/>
      <c r="Z109" s="252"/>
      <c r="AA109" s="252"/>
      <c r="AB109" s="252"/>
      <c r="AC109" s="252"/>
      <c r="AD109" s="252"/>
      <c r="AE109" s="252"/>
      <c r="AF109" s="252"/>
      <c r="AG109" s="252"/>
      <c r="AH109" s="252"/>
      <c r="AI109" s="252"/>
      <c r="AJ109" s="252"/>
      <c r="AK109" s="248"/>
      <c r="AL109" s="249"/>
      <c r="AM109" s="249"/>
      <c r="AN109" s="249"/>
      <c r="AO109" s="249"/>
      <c r="AP109" s="249"/>
      <c r="AQ109" s="249"/>
      <c r="AR109" s="10"/>
      <c r="AS109" s="10"/>
      <c r="AT109" s="10"/>
      <c r="AU109" s="288"/>
      <c r="AV109" s="288"/>
      <c r="AW109" s="288"/>
      <c r="AX109" s="288"/>
      <c r="AY109" s="288"/>
    </row>
    <row r="110" spans="1:51" ht="15.75" x14ac:dyDescent="0.5">
      <c r="A110" s="403"/>
      <c r="B110" s="403"/>
      <c r="C110" s="403"/>
      <c r="D110" s="403"/>
      <c r="E110" s="403"/>
      <c r="F110" s="403"/>
      <c r="G110" s="403"/>
      <c r="H110" s="403"/>
      <c r="I110" s="403"/>
      <c r="J110" s="403"/>
      <c r="K110" s="403"/>
      <c r="L110" s="403"/>
      <c r="M110" s="403"/>
      <c r="N110" s="403"/>
      <c r="O110" s="403"/>
      <c r="P110" s="403"/>
      <c r="Q110" s="403"/>
      <c r="R110" s="336"/>
      <c r="S110" s="288"/>
      <c r="T110" s="288"/>
      <c r="U110" s="403"/>
      <c r="V110" s="403"/>
      <c r="W110" s="403"/>
      <c r="X110" s="252"/>
      <c r="Y110" s="252"/>
      <c r="Z110" s="252"/>
      <c r="AA110" s="252"/>
      <c r="AB110" s="252"/>
      <c r="AC110" s="252"/>
      <c r="AD110" s="252"/>
      <c r="AE110" s="252"/>
      <c r="AF110" s="252"/>
      <c r="AG110" s="252"/>
      <c r="AH110" s="252"/>
      <c r="AI110" s="252"/>
      <c r="AJ110" s="252"/>
      <c r="AK110" s="248"/>
      <c r="AL110" s="249"/>
      <c r="AM110" s="249"/>
      <c r="AN110" s="249"/>
      <c r="AO110" s="249"/>
      <c r="AP110" s="249"/>
      <c r="AQ110" s="249"/>
      <c r="AR110" s="10"/>
      <c r="AS110" s="10"/>
      <c r="AT110" s="10"/>
      <c r="AU110" s="288"/>
      <c r="AV110" s="288"/>
      <c r="AW110" s="288"/>
      <c r="AX110" s="288"/>
      <c r="AY110" s="288"/>
    </row>
    <row r="111" spans="1:51" ht="15.75" x14ac:dyDescent="0.5">
      <c r="A111" s="403"/>
      <c r="B111" s="403"/>
      <c r="C111" s="403"/>
      <c r="D111" s="403"/>
      <c r="E111" s="403"/>
      <c r="F111" s="403"/>
      <c r="G111" s="403"/>
      <c r="H111" s="403"/>
      <c r="I111" s="403"/>
      <c r="J111" s="403"/>
      <c r="K111" s="403"/>
      <c r="L111" s="403"/>
      <c r="M111" s="403"/>
      <c r="N111" s="403"/>
      <c r="O111" s="403"/>
      <c r="P111" s="403"/>
      <c r="Q111" s="403"/>
      <c r="R111" s="336"/>
      <c r="S111" s="288"/>
      <c r="T111" s="288"/>
      <c r="U111" s="403"/>
      <c r="V111" s="403"/>
      <c r="W111" s="403"/>
      <c r="X111" s="252"/>
      <c r="Y111" s="252"/>
      <c r="Z111" s="252"/>
      <c r="AA111" s="252"/>
      <c r="AB111" s="252"/>
      <c r="AC111" s="252"/>
      <c r="AD111" s="252"/>
      <c r="AE111" s="252"/>
      <c r="AF111" s="252"/>
      <c r="AG111" s="252"/>
      <c r="AH111" s="252"/>
      <c r="AI111" s="252"/>
      <c r="AJ111" s="252"/>
      <c r="AK111" s="248"/>
      <c r="AL111" s="249"/>
      <c r="AM111" s="249"/>
      <c r="AN111" s="249"/>
      <c r="AO111" s="249"/>
      <c r="AP111" s="249"/>
      <c r="AQ111" s="249"/>
      <c r="AR111" s="10"/>
      <c r="AS111" s="10"/>
      <c r="AT111" s="10"/>
      <c r="AU111" s="288"/>
      <c r="AV111" s="288"/>
      <c r="AW111" s="288"/>
      <c r="AX111" s="288"/>
      <c r="AY111" s="288"/>
    </row>
    <row r="112" spans="1:51" ht="15.75" x14ac:dyDescent="0.5">
      <c r="A112" s="404"/>
      <c r="B112" s="404"/>
      <c r="C112" s="403"/>
      <c r="D112" s="403"/>
      <c r="E112" s="403"/>
      <c r="F112" s="403"/>
      <c r="G112" s="403"/>
      <c r="H112" s="403"/>
      <c r="I112" s="403"/>
      <c r="J112" s="403"/>
      <c r="K112" s="403"/>
      <c r="L112" s="403"/>
      <c r="M112" s="403"/>
      <c r="N112" s="403"/>
      <c r="O112" s="403"/>
      <c r="P112" s="403"/>
      <c r="Q112" s="403"/>
      <c r="R112" s="336"/>
      <c r="S112" s="288"/>
      <c r="T112" s="288"/>
      <c r="U112" s="404"/>
      <c r="V112" s="403"/>
      <c r="W112" s="403"/>
      <c r="X112" s="252"/>
      <c r="Y112" s="252"/>
      <c r="Z112" s="252"/>
      <c r="AA112" s="252"/>
      <c r="AB112" s="252"/>
      <c r="AC112" s="252"/>
      <c r="AD112" s="252"/>
      <c r="AE112" s="252"/>
      <c r="AF112" s="252"/>
      <c r="AG112" s="252"/>
      <c r="AH112" s="252"/>
      <c r="AI112" s="252"/>
      <c r="AJ112" s="252"/>
      <c r="AK112" s="248"/>
      <c r="AL112" s="249"/>
      <c r="AM112" s="249"/>
      <c r="AN112" s="249"/>
      <c r="AO112" s="249"/>
      <c r="AP112" s="249"/>
      <c r="AQ112" s="249"/>
      <c r="AR112" s="10"/>
      <c r="AS112" s="10"/>
      <c r="AT112" s="10"/>
      <c r="AU112" s="288"/>
      <c r="AV112" s="288"/>
      <c r="AW112" s="288"/>
      <c r="AX112" s="288"/>
      <c r="AY112" s="288"/>
    </row>
    <row r="113" spans="1:51" ht="15.75" x14ac:dyDescent="0.5">
      <c r="A113" s="403"/>
      <c r="B113" s="403"/>
      <c r="C113" s="403"/>
      <c r="D113" s="403"/>
      <c r="E113" s="403"/>
      <c r="F113" s="403"/>
      <c r="G113" s="403"/>
      <c r="H113" s="403"/>
      <c r="I113" s="403"/>
      <c r="J113" s="403"/>
      <c r="K113" s="403"/>
      <c r="L113" s="403"/>
      <c r="M113" s="403"/>
      <c r="N113" s="403"/>
      <c r="O113" s="403"/>
      <c r="P113" s="403"/>
      <c r="Q113" s="403"/>
      <c r="R113" s="336"/>
      <c r="S113" s="288"/>
      <c r="T113" s="288"/>
      <c r="U113" s="403"/>
      <c r="V113" s="403"/>
      <c r="W113" s="403"/>
      <c r="X113" s="252"/>
      <c r="Y113" s="252"/>
      <c r="Z113" s="252"/>
      <c r="AA113" s="252"/>
      <c r="AB113" s="252"/>
      <c r="AC113" s="252"/>
      <c r="AD113" s="252"/>
      <c r="AE113" s="252"/>
      <c r="AF113" s="252"/>
      <c r="AG113" s="252"/>
      <c r="AH113" s="252"/>
      <c r="AI113" s="252"/>
      <c r="AJ113" s="252"/>
      <c r="AK113" s="248"/>
      <c r="AL113" s="249"/>
      <c r="AM113" s="249"/>
      <c r="AN113" s="249"/>
      <c r="AO113" s="249"/>
      <c r="AP113" s="249"/>
      <c r="AQ113" s="249"/>
      <c r="AR113" s="10"/>
      <c r="AS113" s="10"/>
      <c r="AT113" s="10"/>
      <c r="AU113" s="288"/>
      <c r="AV113" s="288"/>
      <c r="AW113" s="288"/>
      <c r="AX113" s="288"/>
      <c r="AY113" s="288"/>
    </row>
    <row r="114" spans="1:51" ht="15.75" x14ac:dyDescent="0.5">
      <c r="A114" s="403"/>
      <c r="B114" s="403"/>
      <c r="C114" s="403"/>
      <c r="D114" s="403"/>
      <c r="E114" s="403"/>
      <c r="F114" s="403"/>
      <c r="G114" s="403"/>
      <c r="H114" s="403"/>
      <c r="I114" s="403"/>
      <c r="J114" s="403"/>
      <c r="K114" s="403"/>
      <c r="L114" s="403"/>
      <c r="M114" s="403"/>
      <c r="N114" s="403"/>
      <c r="O114" s="403"/>
      <c r="P114" s="403"/>
      <c r="Q114" s="403"/>
      <c r="R114" s="336"/>
      <c r="S114" s="288"/>
      <c r="T114" s="288"/>
      <c r="U114" s="403"/>
      <c r="V114" s="403"/>
      <c r="W114" s="403"/>
      <c r="X114" s="252"/>
      <c r="Y114" s="252"/>
      <c r="Z114" s="252"/>
      <c r="AA114" s="252"/>
      <c r="AB114" s="252"/>
      <c r="AC114" s="252"/>
      <c r="AD114" s="252"/>
      <c r="AE114" s="252"/>
      <c r="AF114" s="252"/>
      <c r="AG114" s="252"/>
      <c r="AH114" s="252"/>
      <c r="AI114" s="252"/>
      <c r="AJ114" s="252"/>
      <c r="AK114" s="248"/>
      <c r="AL114" s="249"/>
      <c r="AM114" s="249"/>
      <c r="AN114" s="249"/>
      <c r="AO114" s="249"/>
      <c r="AP114" s="249"/>
      <c r="AQ114" s="249"/>
      <c r="AR114" s="10"/>
      <c r="AS114" s="10"/>
      <c r="AT114" s="10"/>
      <c r="AU114" s="288"/>
      <c r="AV114" s="288"/>
      <c r="AW114" s="288"/>
      <c r="AX114" s="288"/>
      <c r="AY114" s="288"/>
    </row>
    <row r="115" spans="1:51" ht="15.75" x14ac:dyDescent="0.5">
      <c r="A115" s="403"/>
      <c r="B115" s="403"/>
      <c r="C115" s="403"/>
      <c r="D115" s="403"/>
      <c r="E115" s="403"/>
      <c r="F115" s="403"/>
      <c r="G115" s="403"/>
      <c r="H115" s="403"/>
      <c r="I115" s="403"/>
      <c r="J115" s="403"/>
      <c r="K115" s="403"/>
      <c r="L115" s="403"/>
      <c r="M115" s="403"/>
      <c r="N115" s="403"/>
      <c r="O115" s="403"/>
      <c r="P115" s="403"/>
      <c r="Q115" s="403"/>
      <c r="R115" s="336"/>
      <c r="S115" s="288"/>
      <c r="T115" s="288"/>
      <c r="U115" s="403"/>
      <c r="V115" s="403"/>
      <c r="W115" s="403"/>
      <c r="X115" s="252"/>
      <c r="Y115" s="252"/>
      <c r="Z115" s="252"/>
      <c r="AA115" s="252"/>
      <c r="AB115" s="252"/>
      <c r="AC115" s="252"/>
      <c r="AD115" s="252"/>
      <c r="AE115" s="252"/>
      <c r="AF115" s="252"/>
      <c r="AG115" s="252"/>
      <c r="AH115" s="252"/>
      <c r="AI115" s="252"/>
      <c r="AJ115" s="252"/>
      <c r="AK115" s="248"/>
      <c r="AL115" s="249"/>
      <c r="AM115" s="249"/>
      <c r="AN115" s="249"/>
      <c r="AO115" s="249"/>
      <c r="AP115" s="249"/>
      <c r="AQ115" s="249"/>
      <c r="AR115" s="10"/>
      <c r="AS115" s="10"/>
      <c r="AT115" s="10"/>
      <c r="AU115" s="288"/>
      <c r="AV115" s="288"/>
      <c r="AW115" s="288"/>
      <c r="AX115" s="288"/>
      <c r="AY115" s="288"/>
    </row>
    <row r="116" spans="1:51" ht="15.75" x14ac:dyDescent="0.5">
      <c r="A116" s="403"/>
      <c r="B116" s="403"/>
      <c r="C116" s="403"/>
      <c r="D116" s="403"/>
      <c r="E116" s="403"/>
      <c r="F116" s="403"/>
      <c r="G116" s="403"/>
      <c r="H116" s="403"/>
      <c r="I116" s="403"/>
      <c r="J116" s="403"/>
      <c r="K116" s="403"/>
      <c r="L116" s="403"/>
      <c r="M116" s="403"/>
      <c r="N116" s="403"/>
      <c r="O116" s="403"/>
      <c r="P116" s="403"/>
      <c r="Q116" s="403"/>
      <c r="R116" s="336"/>
      <c r="S116" s="288"/>
      <c r="T116" s="288"/>
      <c r="U116" s="403"/>
      <c r="V116" s="403"/>
      <c r="W116" s="403"/>
      <c r="X116" s="252"/>
      <c r="Y116" s="252"/>
      <c r="Z116" s="252"/>
      <c r="AA116" s="252"/>
      <c r="AB116" s="252"/>
      <c r="AC116" s="252"/>
      <c r="AD116" s="252"/>
      <c r="AE116" s="252"/>
      <c r="AF116" s="252"/>
      <c r="AG116" s="252"/>
      <c r="AH116" s="252"/>
      <c r="AI116" s="252"/>
      <c r="AJ116" s="252"/>
      <c r="AK116" s="248"/>
      <c r="AL116" s="249"/>
      <c r="AM116" s="249"/>
      <c r="AN116" s="249"/>
      <c r="AO116" s="249"/>
      <c r="AP116" s="249"/>
      <c r="AQ116" s="249"/>
      <c r="AR116" s="10"/>
      <c r="AS116" s="10"/>
      <c r="AT116" s="10"/>
      <c r="AU116" s="288"/>
      <c r="AV116" s="288"/>
      <c r="AW116" s="288"/>
      <c r="AX116" s="288"/>
      <c r="AY116" s="288"/>
    </row>
    <row r="117" spans="1:51" ht="15.75" x14ac:dyDescent="0.5">
      <c r="A117" s="403"/>
      <c r="B117" s="403"/>
      <c r="C117" s="403"/>
      <c r="D117" s="403"/>
      <c r="E117" s="403"/>
      <c r="F117" s="403"/>
      <c r="G117" s="403"/>
      <c r="H117" s="403"/>
      <c r="I117" s="403"/>
      <c r="J117" s="403"/>
      <c r="K117" s="403"/>
      <c r="L117" s="403"/>
      <c r="M117" s="403"/>
      <c r="N117" s="403"/>
      <c r="O117" s="403"/>
      <c r="P117" s="403"/>
      <c r="Q117" s="403"/>
      <c r="R117" s="336"/>
      <c r="S117" s="288"/>
      <c r="T117" s="288"/>
      <c r="U117" s="403"/>
      <c r="V117" s="403"/>
      <c r="W117" s="403"/>
      <c r="X117" s="252"/>
      <c r="Y117" s="252"/>
      <c r="Z117" s="252"/>
      <c r="AA117" s="252"/>
      <c r="AB117" s="252"/>
      <c r="AC117" s="252"/>
      <c r="AD117" s="252"/>
      <c r="AE117" s="252"/>
      <c r="AF117" s="252"/>
      <c r="AG117" s="252"/>
      <c r="AH117" s="252"/>
      <c r="AI117" s="252"/>
      <c r="AJ117" s="252"/>
      <c r="AK117" s="248"/>
      <c r="AL117" s="249"/>
      <c r="AM117" s="249"/>
      <c r="AN117" s="249"/>
      <c r="AO117" s="249"/>
      <c r="AP117" s="249"/>
      <c r="AQ117" s="249"/>
      <c r="AR117" s="10"/>
      <c r="AS117" s="10"/>
      <c r="AT117" s="10"/>
      <c r="AU117" s="288"/>
      <c r="AV117" s="288"/>
      <c r="AW117" s="288"/>
      <c r="AX117" s="288"/>
      <c r="AY117" s="288"/>
    </row>
    <row r="118" spans="1:51" ht="15.75" x14ac:dyDescent="0.5">
      <c r="A118" s="404"/>
      <c r="B118" s="404"/>
      <c r="C118" s="403"/>
      <c r="D118" s="403"/>
      <c r="E118" s="403"/>
      <c r="F118" s="403"/>
      <c r="G118" s="403"/>
      <c r="H118" s="403"/>
      <c r="I118" s="403"/>
      <c r="J118" s="403"/>
      <c r="K118" s="403"/>
      <c r="L118" s="403"/>
      <c r="M118" s="403"/>
      <c r="N118" s="403"/>
      <c r="O118" s="403"/>
      <c r="P118" s="403"/>
      <c r="Q118" s="403"/>
      <c r="R118" s="336"/>
      <c r="S118" s="288"/>
      <c r="T118" s="288"/>
      <c r="U118" s="404"/>
      <c r="V118" s="403"/>
      <c r="W118" s="403"/>
      <c r="X118" s="252"/>
      <c r="Y118" s="252"/>
      <c r="Z118" s="252"/>
      <c r="AA118" s="252"/>
      <c r="AB118" s="252"/>
      <c r="AC118" s="252"/>
      <c r="AD118" s="252"/>
      <c r="AE118" s="252"/>
      <c r="AF118" s="252"/>
      <c r="AG118" s="252"/>
      <c r="AH118" s="252"/>
      <c r="AI118" s="252"/>
      <c r="AJ118" s="252"/>
      <c r="AK118" s="248"/>
      <c r="AL118" s="249"/>
      <c r="AM118" s="249"/>
      <c r="AN118" s="249"/>
      <c r="AO118" s="249"/>
      <c r="AP118" s="249"/>
      <c r="AQ118" s="249"/>
      <c r="AR118" s="10"/>
      <c r="AS118" s="10"/>
      <c r="AT118" s="10"/>
      <c r="AU118" s="288"/>
      <c r="AV118" s="288"/>
      <c r="AW118" s="288"/>
      <c r="AX118" s="288"/>
      <c r="AY118" s="288"/>
    </row>
    <row r="119" spans="1:51" ht="15.75" x14ac:dyDescent="0.5">
      <c r="A119" s="403"/>
      <c r="B119" s="403"/>
      <c r="C119" s="403"/>
      <c r="D119" s="403"/>
      <c r="E119" s="403"/>
      <c r="F119" s="403"/>
      <c r="G119" s="403"/>
      <c r="H119" s="403"/>
      <c r="I119" s="403"/>
      <c r="J119" s="403"/>
      <c r="K119" s="403"/>
      <c r="L119" s="403"/>
      <c r="M119" s="403"/>
      <c r="N119" s="403"/>
      <c r="O119" s="403"/>
      <c r="P119" s="403"/>
      <c r="Q119" s="403"/>
      <c r="R119" s="336"/>
      <c r="S119" s="288"/>
      <c r="T119" s="288"/>
      <c r="U119" s="403"/>
      <c r="V119" s="403"/>
      <c r="W119" s="403"/>
      <c r="X119" s="252"/>
      <c r="Y119" s="252"/>
      <c r="Z119" s="252"/>
      <c r="AA119" s="252"/>
      <c r="AB119" s="252"/>
      <c r="AC119" s="252"/>
      <c r="AD119" s="252"/>
      <c r="AE119" s="252"/>
      <c r="AF119" s="252"/>
      <c r="AG119" s="252"/>
      <c r="AH119" s="252"/>
      <c r="AI119" s="252"/>
      <c r="AJ119" s="252"/>
      <c r="AK119" s="248"/>
      <c r="AL119" s="249"/>
      <c r="AM119" s="249"/>
      <c r="AN119" s="249"/>
      <c r="AO119" s="249"/>
      <c r="AP119" s="249"/>
      <c r="AQ119" s="249"/>
      <c r="AR119" s="10"/>
      <c r="AS119" s="10"/>
      <c r="AT119" s="10"/>
      <c r="AU119" s="288"/>
      <c r="AV119" s="288"/>
      <c r="AW119" s="288"/>
      <c r="AX119" s="288"/>
      <c r="AY119" s="288"/>
    </row>
    <row r="120" spans="1:51" ht="15.75" x14ac:dyDescent="0.5">
      <c r="A120" s="403"/>
      <c r="B120" s="403"/>
      <c r="C120" s="403"/>
      <c r="D120" s="403"/>
      <c r="E120" s="403"/>
      <c r="F120" s="403"/>
      <c r="G120" s="403"/>
      <c r="H120" s="403"/>
      <c r="I120" s="403"/>
      <c r="J120" s="403"/>
      <c r="K120" s="403"/>
      <c r="L120" s="403"/>
      <c r="M120" s="403"/>
      <c r="N120" s="403"/>
      <c r="O120" s="403"/>
      <c r="P120" s="403"/>
      <c r="Q120" s="403"/>
      <c r="R120" s="336"/>
      <c r="S120" s="288"/>
      <c r="T120" s="288"/>
      <c r="U120" s="403"/>
      <c r="V120" s="403"/>
      <c r="W120" s="403"/>
      <c r="X120" s="252"/>
      <c r="Y120" s="252"/>
      <c r="Z120" s="252"/>
      <c r="AA120" s="252"/>
      <c r="AB120" s="252"/>
      <c r="AC120" s="252"/>
      <c r="AD120" s="252"/>
      <c r="AE120" s="252"/>
      <c r="AF120" s="252"/>
      <c r="AG120" s="252"/>
      <c r="AH120" s="252"/>
      <c r="AI120" s="252"/>
      <c r="AJ120" s="252"/>
      <c r="AK120" s="248"/>
      <c r="AL120" s="249"/>
      <c r="AM120" s="249"/>
      <c r="AN120" s="249"/>
      <c r="AO120" s="249"/>
      <c r="AP120" s="249"/>
      <c r="AQ120" s="249"/>
      <c r="AR120" s="10"/>
      <c r="AS120" s="10"/>
      <c r="AT120" s="10"/>
      <c r="AU120" s="288"/>
      <c r="AV120" s="288"/>
      <c r="AW120" s="288"/>
      <c r="AX120" s="288"/>
      <c r="AY120" s="288"/>
    </row>
    <row r="121" spans="1:51" ht="15.75" x14ac:dyDescent="0.5">
      <c r="A121" s="403"/>
      <c r="B121" s="403"/>
      <c r="C121" s="403"/>
      <c r="D121" s="403"/>
      <c r="E121" s="403"/>
      <c r="F121" s="403"/>
      <c r="G121" s="403"/>
      <c r="H121" s="403"/>
      <c r="I121" s="403"/>
      <c r="J121" s="403"/>
      <c r="K121" s="403"/>
      <c r="L121" s="403"/>
      <c r="M121" s="403"/>
      <c r="N121" s="403"/>
      <c r="O121" s="403"/>
      <c r="P121" s="403"/>
      <c r="Q121" s="403"/>
      <c r="R121" s="336"/>
      <c r="S121" s="288"/>
      <c r="T121" s="288"/>
      <c r="U121" s="403"/>
      <c r="V121" s="403"/>
      <c r="W121" s="403"/>
      <c r="X121" s="252"/>
      <c r="Y121" s="252"/>
      <c r="Z121" s="252"/>
      <c r="AA121" s="252"/>
      <c r="AB121" s="252"/>
      <c r="AC121" s="252"/>
      <c r="AD121" s="252"/>
      <c r="AE121" s="252"/>
      <c r="AF121" s="252"/>
      <c r="AG121" s="252"/>
      <c r="AH121" s="252"/>
      <c r="AI121" s="252"/>
      <c r="AJ121" s="252"/>
      <c r="AK121" s="248"/>
      <c r="AL121" s="249"/>
      <c r="AM121" s="249"/>
      <c r="AN121" s="249"/>
      <c r="AO121" s="249"/>
      <c r="AP121" s="249"/>
      <c r="AQ121" s="249"/>
      <c r="AR121" s="10"/>
      <c r="AS121" s="10"/>
      <c r="AT121" s="10"/>
      <c r="AU121" s="288"/>
      <c r="AV121" s="288"/>
      <c r="AW121" s="288"/>
      <c r="AX121" s="288"/>
      <c r="AY121" s="288"/>
    </row>
    <row r="122" spans="1:51" ht="15.75" x14ac:dyDescent="0.5">
      <c r="A122" s="403"/>
      <c r="B122" s="403"/>
      <c r="C122" s="403"/>
      <c r="D122" s="403"/>
      <c r="E122" s="403"/>
      <c r="F122" s="403"/>
      <c r="G122" s="403"/>
      <c r="H122" s="403"/>
      <c r="I122" s="403"/>
      <c r="J122" s="403"/>
      <c r="K122" s="403"/>
      <c r="L122" s="403"/>
      <c r="M122" s="403"/>
      <c r="N122" s="403"/>
      <c r="O122" s="403"/>
      <c r="P122" s="403"/>
      <c r="Q122" s="403"/>
      <c r="R122" s="336"/>
      <c r="S122" s="288"/>
      <c r="T122" s="288"/>
      <c r="U122" s="403"/>
      <c r="V122" s="403"/>
      <c r="W122" s="403"/>
      <c r="X122" s="252"/>
      <c r="Y122" s="252"/>
      <c r="Z122" s="252"/>
      <c r="AA122" s="252"/>
      <c r="AB122" s="252"/>
      <c r="AC122" s="252"/>
      <c r="AD122" s="252"/>
      <c r="AE122" s="252"/>
      <c r="AF122" s="252"/>
      <c r="AG122" s="252"/>
      <c r="AH122" s="252"/>
      <c r="AI122" s="252"/>
      <c r="AJ122" s="252"/>
      <c r="AK122" s="248"/>
      <c r="AL122" s="249"/>
      <c r="AM122" s="249"/>
      <c r="AN122" s="249"/>
      <c r="AO122" s="249"/>
      <c r="AP122" s="249"/>
      <c r="AQ122" s="249"/>
      <c r="AR122" s="10"/>
      <c r="AS122" s="10"/>
      <c r="AT122" s="10"/>
      <c r="AU122" s="288"/>
      <c r="AV122" s="288"/>
      <c r="AW122" s="288"/>
      <c r="AX122" s="288"/>
      <c r="AY122" s="288"/>
    </row>
    <row r="123" spans="1:51" ht="15.75" x14ac:dyDescent="0.5">
      <c r="A123" s="403"/>
      <c r="B123" s="403"/>
      <c r="C123" s="403"/>
      <c r="D123" s="403"/>
      <c r="E123" s="403"/>
      <c r="F123" s="403"/>
      <c r="G123" s="403"/>
      <c r="H123" s="403"/>
      <c r="I123" s="403"/>
      <c r="J123" s="403"/>
      <c r="K123" s="403"/>
      <c r="L123" s="403"/>
      <c r="M123" s="403"/>
      <c r="N123" s="403"/>
      <c r="O123" s="403"/>
      <c r="P123" s="403"/>
      <c r="Q123" s="403"/>
      <c r="R123" s="336"/>
      <c r="S123" s="288"/>
      <c r="T123" s="288"/>
      <c r="U123" s="403"/>
      <c r="V123" s="403"/>
      <c r="W123" s="403"/>
      <c r="X123" s="252"/>
      <c r="Y123" s="252"/>
      <c r="Z123" s="252"/>
      <c r="AA123" s="252"/>
      <c r="AB123" s="252"/>
      <c r="AC123" s="252"/>
      <c r="AD123" s="252"/>
      <c r="AE123" s="252"/>
      <c r="AF123" s="252"/>
      <c r="AG123" s="252"/>
      <c r="AH123" s="252"/>
      <c r="AI123" s="252"/>
      <c r="AJ123" s="252"/>
      <c r="AK123" s="248"/>
      <c r="AL123" s="249"/>
      <c r="AM123" s="249"/>
      <c r="AN123" s="249"/>
      <c r="AO123" s="249"/>
      <c r="AP123" s="249"/>
      <c r="AQ123" s="249"/>
      <c r="AR123" s="10"/>
      <c r="AS123" s="10"/>
      <c r="AT123" s="10"/>
      <c r="AU123" s="288"/>
      <c r="AV123" s="288"/>
      <c r="AW123" s="288"/>
      <c r="AX123" s="288"/>
      <c r="AY123" s="288"/>
    </row>
    <row r="124" spans="1:51" ht="15.75" x14ac:dyDescent="0.5">
      <c r="A124" s="404"/>
      <c r="B124" s="404"/>
      <c r="C124" s="403"/>
      <c r="D124" s="403"/>
      <c r="E124" s="403"/>
      <c r="F124" s="403"/>
      <c r="G124" s="403"/>
      <c r="H124" s="403"/>
      <c r="I124" s="403"/>
      <c r="J124" s="403"/>
      <c r="K124" s="403"/>
      <c r="L124" s="403"/>
      <c r="M124" s="403"/>
      <c r="N124" s="403"/>
      <c r="O124" s="403"/>
      <c r="P124" s="403"/>
      <c r="Q124" s="403"/>
      <c r="R124" s="336"/>
      <c r="S124" s="288"/>
      <c r="T124" s="288"/>
      <c r="U124" s="404"/>
      <c r="V124" s="403"/>
      <c r="W124" s="403"/>
      <c r="X124" s="252"/>
      <c r="Y124" s="252"/>
      <c r="Z124" s="252"/>
      <c r="AA124" s="252"/>
      <c r="AB124" s="252"/>
      <c r="AC124" s="252"/>
      <c r="AD124" s="252"/>
      <c r="AE124" s="252"/>
      <c r="AF124" s="252"/>
      <c r="AG124" s="252"/>
      <c r="AH124" s="252"/>
      <c r="AI124" s="252"/>
      <c r="AJ124" s="252"/>
      <c r="AK124" s="248"/>
      <c r="AL124" s="249"/>
      <c r="AM124" s="249"/>
      <c r="AN124" s="249"/>
      <c r="AO124" s="249"/>
      <c r="AP124" s="249"/>
      <c r="AQ124" s="249"/>
      <c r="AR124" s="10"/>
      <c r="AS124" s="10"/>
      <c r="AT124" s="10"/>
      <c r="AU124" s="288"/>
      <c r="AV124" s="288"/>
      <c r="AW124" s="288"/>
      <c r="AX124" s="288"/>
      <c r="AY124" s="288"/>
    </row>
    <row r="125" spans="1:51" ht="15.75" x14ac:dyDescent="0.5">
      <c r="A125" s="403"/>
      <c r="B125" s="403"/>
      <c r="C125" s="403"/>
      <c r="D125" s="403"/>
      <c r="E125" s="403"/>
      <c r="F125" s="403"/>
      <c r="G125" s="403"/>
      <c r="H125" s="403"/>
      <c r="I125" s="403"/>
      <c r="J125" s="403"/>
      <c r="K125" s="403"/>
      <c r="L125" s="403"/>
      <c r="M125" s="403"/>
      <c r="N125" s="403"/>
      <c r="O125" s="403"/>
      <c r="P125" s="403"/>
      <c r="Q125" s="403"/>
      <c r="R125" s="336"/>
      <c r="S125" s="288"/>
      <c r="T125" s="288"/>
      <c r="U125" s="403"/>
      <c r="V125" s="403"/>
      <c r="W125" s="403"/>
      <c r="X125" s="252"/>
      <c r="Y125" s="252"/>
      <c r="Z125" s="252"/>
      <c r="AA125" s="252"/>
      <c r="AB125" s="252"/>
      <c r="AC125" s="252"/>
      <c r="AD125" s="252"/>
      <c r="AE125" s="252"/>
      <c r="AF125" s="252"/>
      <c r="AG125" s="252"/>
      <c r="AH125" s="252"/>
      <c r="AI125" s="252"/>
      <c r="AJ125" s="252"/>
      <c r="AK125" s="248"/>
      <c r="AL125" s="249"/>
      <c r="AM125" s="249"/>
      <c r="AN125" s="249"/>
      <c r="AO125" s="249"/>
      <c r="AP125" s="249"/>
      <c r="AQ125" s="249"/>
      <c r="AR125" s="10"/>
      <c r="AS125" s="10"/>
      <c r="AT125" s="10"/>
      <c r="AU125" s="288"/>
      <c r="AV125" s="288"/>
      <c r="AW125" s="288"/>
      <c r="AX125" s="288"/>
      <c r="AY125" s="288"/>
    </row>
    <row r="126" spans="1:51" ht="15.75" x14ac:dyDescent="0.5">
      <c r="A126" s="403"/>
      <c r="B126" s="403"/>
      <c r="C126" s="403"/>
      <c r="D126" s="403"/>
      <c r="E126" s="403"/>
      <c r="F126" s="403"/>
      <c r="G126" s="403"/>
      <c r="H126" s="403"/>
      <c r="I126" s="403"/>
      <c r="J126" s="403"/>
      <c r="K126" s="403"/>
      <c r="L126" s="403"/>
      <c r="M126" s="403"/>
      <c r="N126" s="403"/>
      <c r="O126" s="403"/>
      <c r="P126" s="403"/>
      <c r="Q126" s="403"/>
      <c r="R126" s="336"/>
      <c r="S126" s="288"/>
      <c r="T126" s="288"/>
      <c r="U126" s="403"/>
      <c r="V126" s="403"/>
      <c r="W126" s="403"/>
      <c r="X126" s="252"/>
      <c r="Y126" s="252"/>
      <c r="Z126" s="252"/>
      <c r="AA126" s="252"/>
      <c r="AB126" s="252"/>
      <c r="AC126" s="252"/>
      <c r="AD126" s="252"/>
      <c r="AE126" s="252"/>
      <c r="AF126" s="252"/>
      <c r="AG126" s="252"/>
      <c r="AH126" s="252"/>
      <c r="AI126" s="252"/>
      <c r="AJ126" s="252"/>
      <c r="AK126" s="248"/>
      <c r="AL126" s="249"/>
      <c r="AM126" s="249"/>
      <c r="AN126" s="249"/>
      <c r="AO126" s="249"/>
      <c r="AP126" s="249"/>
      <c r="AQ126" s="249"/>
      <c r="AR126" s="10"/>
      <c r="AS126" s="10"/>
      <c r="AT126" s="10"/>
      <c r="AU126" s="288"/>
      <c r="AV126" s="288"/>
      <c r="AW126" s="288"/>
      <c r="AX126" s="288"/>
      <c r="AY126" s="288"/>
    </row>
    <row r="127" spans="1:51" ht="15.75" x14ac:dyDescent="0.5">
      <c r="A127" s="403"/>
      <c r="B127" s="403"/>
      <c r="C127" s="403"/>
      <c r="D127" s="403"/>
      <c r="E127" s="403"/>
      <c r="F127" s="403"/>
      <c r="G127" s="403"/>
      <c r="H127" s="403"/>
      <c r="I127" s="403"/>
      <c r="J127" s="403"/>
      <c r="K127" s="403"/>
      <c r="L127" s="403"/>
      <c r="M127" s="403"/>
      <c r="N127" s="403"/>
      <c r="O127" s="403"/>
      <c r="P127" s="403"/>
      <c r="Q127" s="403"/>
      <c r="R127" s="336"/>
      <c r="S127" s="288"/>
      <c r="T127" s="288"/>
      <c r="U127" s="403"/>
      <c r="V127" s="403"/>
      <c r="W127" s="403"/>
      <c r="X127" s="252"/>
      <c r="Y127" s="252"/>
      <c r="Z127" s="252"/>
      <c r="AA127" s="252"/>
      <c r="AB127" s="252"/>
      <c r="AC127" s="252"/>
      <c r="AD127" s="252"/>
      <c r="AE127" s="252"/>
      <c r="AF127" s="252"/>
      <c r="AG127" s="252"/>
      <c r="AH127" s="252"/>
      <c r="AI127" s="252"/>
      <c r="AJ127" s="252"/>
      <c r="AK127" s="248"/>
      <c r="AL127" s="249"/>
      <c r="AM127" s="249"/>
      <c r="AN127" s="249"/>
      <c r="AO127" s="249"/>
      <c r="AP127" s="249"/>
      <c r="AQ127" s="249"/>
      <c r="AR127" s="10"/>
      <c r="AS127" s="10"/>
      <c r="AT127" s="10"/>
      <c r="AU127" s="288"/>
      <c r="AV127" s="288"/>
      <c r="AW127" s="288"/>
      <c r="AX127" s="288"/>
      <c r="AY127" s="288"/>
    </row>
    <row r="128" spans="1:51" ht="15.75" x14ac:dyDescent="0.5">
      <c r="A128" s="403"/>
      <c r="B128" s="403"/>
      <c r="C128" s="403"/>
      <c r="D128" s="403"/>
      <c r="E128" s="403"/>
      <c r="F128" s="403"/>
      <c r="G128" s="403"/>
      <c r="H128" s="403"/>
      <c r="I128" s="403"/>
      <c r="J128" s="403"/>
      <c r="K128" s="403"/>
      <c r="L128" s="403"/>
      <c r="M128" s="403"/>
      <c r="N128" s="403"/>
      <c r="O128" s="403"/>
      <c r="P128" s="403"/>
      <c r="Q128" s="403"/>
      <c r="R128" s="336"/>
      <c r="S128" s="288"/>
      <c r="T128" s="288"/>
      <c r="U128" s="403"/>
      <c r="V128" s="403"/>
      <c r="W128" s="403"/>
      <c r="X128" s="252"/>
      <c r="Y128" s="252"/>
      <c r="Z128" s="252"/>
      <c r="AA128" s="252"/>
      <c r="AB128" s="252"/>
      <c r="AC128" s="252"/>
      <c r="AD128" s="252"/>
      <c r="AE128" s="252"/>
      <c r="AF128" s="252"/>
      <c r="AG128" s="252"/>
      <c r="AH128" s="252"/>
      <c r="AI128" s="252"/>
      <c r="AJ128" s="252"/>
      <c r="AK128" s="248"/>
      <c r="AL128" s="249"/>
      <c r="AM128" s="249"/>
      <c r="AN128" s="249"/>
      <c r="AO128" s="249"/>
      <c r="AP128" s="249"/>
      <c r="AQ128" s="249"/>
      <c r="AR128" s="10"/>
      <c r="AS128" s="10"/>
      <c r="AT128" s="10"/>
      <c r="AU128" s="288"/>
      <c r="AV128" s="288"/>
      <c r="AW128" s="288"/>
      <c r="AX128" s="288"/>
      <c r="AY128" s="288"/>
    </row>
    <row r="129" spans="1:51" ht="15.75" x14ac:dyDescent="0.5">
      <c r="A129" s="403"/>
      <c r="B129" s="403"/>
      <c r="C129" s="403"/>
      <c r="D129" s="403"/>
      <c r="E129" s="403"/>
      <c r="F129" s="403"/>
      <c r="G129" s="403"/>
      <c r="H129" s="403"/>
      <c r="I129" s="403"/>
      <c r="J129" s="403"/>
      <c r="K129" s="403"/>
      <c r="L129" s="403"/>
      <c r="M129" s="403"/>
      <c r="N129" s="403"/>
      <c r="O129" s="403"/>
      <c r="P129" s="403"/>
      <c r="Q129" s="403"/>
      <c r="R129" s="336"/>
      <c r="S129" s="288"/>
      <c r="T129" s="288"/>
      <c r="U129" s="403"/>
      <c r="V129" s="403"/>
      <c r="W129" s="403"/>
      <c r="X129" s="252"/>
      <c r="Y129" s="252"/>
      <c r="Z129" s="252"/>
      <c r="AA129" s="252"/>
      <c r="AB129" s="252"/>
      <c r="AC129" s="252"/>
      <c r="AD129" s="252"/>
      <c r="AE129" s="252"/>
      <c r="AF129" s="252"/>
      <c r="AG129" s="252"/>
      <c r="AH129" s="252"/>
      <c r="AI129" s="252"/>
      <c r="AJ129" s="252"/>
      <c r="AK129" s="248"/>
      <c r="AL129" s="249"/>
      <c r="AM129" s="249"/>
      <c r="AN129" s="249"/>
      <c r="AO129" s="249"/>
      <c r="AP129" s="249"/>
      <c r="AQ129" s="249"/>
      <c r="AR129" s="10"/>
      <c r="AS129" s="10"/>
      <c r="AT129" s="10"/>
      <c r="AU129" s="288"/>
      <c r="AV129" s="288"/>
      <c r="AW129" s="288"/>
      <c r="AX129" s="288"/>
      <c r="AY129" s="288"/>
    </row>
    <row r="130" spans="1:51" ht="15.75" x14ac:dyDescent="0.5">
      <c r="A130" s="404"/>
      <c r="B130" s="404"/>
      <c r="C130" s="403"/>
      <c r="D130" s="403"/>
      <c r="E130" s="403"/>
      <c r="F130" s="403"/>
      <c r="G130" s="403"/>
      <c r="H130" s="403"/>
      <c r="I130" s="403"/>
      <c r="J130" s="403"/>
      <c r="K130" s="403"/>
      <c r="L130" s="403"/>
      <c r="M130" s="403"/>
      <c r="N130" s="403"/>
      <c r="O130" s="403"/>
      <c r="P130" s="403"/>
      <c r="Q130" s="403"/>
      <c r="R130" s="336"/>
      <c r="S130" s="288"/>
      <c r="T130" s="288"/>
      <c r="U130" s="404"/>
      <c r="V130" s="403"/>
      <c r="W130" s="403"/>
      <c r="X130" s="252"/>
      <c r="Y130" s="252"/>
      <c r="Z130" s="252"/>
      <c r="AA130" s="252"/>
      <c r="AB130" s="252"/>
      <c r="AC130" s="252"/>
      <c r="AD130" s="252"/>
      <c r="AE130" s="252"/>
      <c r="AF130" s="252"/>
      <c r="AG130" s="252"/>
      <c r="AH130" s="252"/>
      <c r="AI130" s="252"/>
      <c r="AJ130" s="252"/>
      <c r="AK130" s="248"/>
      <c r="AL130" s="249"/>
      <c r="AM130" s="249"/>
      <c r="AN130" s="249"/>
      <c r="AO130" s="249"/>
      <c r="AP130" s="249"/>
      <c r="AQ130" s="249"/>
      <c r="AR130" s="10"/>
      <c r="AS130" s="10"/>
      <c r="AT130" s="10"/>
      <c r="AU130" s="288"/>
      <c r="AV130" s="288"/>
      <c r="AW130" s="288"/>
      <c r="AX130" s="288"/>
      <c r="AY130" s="288"/>
    </row>
    <row r="131" spans="1:51" ht="15.75" x14ac:dyDescent="0.5">
      <c r="A131" s="403"/>
      <c r="B131" s="403"/>
      <c r="C131" s="403"/>
      <c r="D131" s="403"/>
      <c r="E131" s="403"/>
      <c r="F131" s="403"/>
      <c r="G131" s="403"/>
      <c r="H131" s="403"/>
      <c r="I131" s="403"/>
      <c r="J131" s="403"/>
      <c r="K131" s="403"/>
      <c r="L131" s="403"/>
      <c r="M131" s="403"/>
      <c r="N131" s="403"/>
      <c r="O131" s="403"/>
      <c r="P131" s="403"/>
      <c r="Q131" s="403"/>
      <c r="R131" s="336"/>
      <c r="S131" s="288"/>
      <c r="T131" s="288"/>
      <c r="U131" s="403"/>
      <c r="V131" s="403"/>
      <c r="W131" s="403"/>
      <c r="X131" s="252"/>
      <c r="Y131" s="252"/>
      <c r="Z131" s="252"/>
      <c r="AA131" s="252"/>
      <c r="AB131" s="252"/>
      <c r="AC131" s="252"/>
      <c r="AD131" s="252"/>
      <c r="AE131" s="252"/>
      <c r="AF131" s="252"/>
      <c r="AG131" s="252"/>
      <c r="AH131" s="252"/>
      <c r="AI131" s="252"/>
      <c r="AJ131" s="252"/>
      <c r="AK131" s="248"/>
      <c r="AL131" s="249"/>
      <c r="AM131" s="249"/>
      <c r="AN131" s="249"/>
      <c r="AO131" s="249"/>
      <c r="AP131" s="249"/>
      <c r="AQ131" s="249"/>
      <c r="AR131" s="10"/>
      <c r="AS131" s="10"/>
      <c r="AT131" s="10"/>
      <c r="AU131" s="288"/>
      <c r="AV131" s="288"/>
      <c r="AW131" s="288"/>
      <c r="AX131" s="288"/>
      <c r="AY131" s="288"/>
    </row>
    <row r="132" spans="1:51" ht="15.75" x14ac:dyDescent="0.5">
      <c r="A132" s="403"/>
      <c r="B132" s="403"/>
      <c r="C132" s="403"/>
      <c r="D132" s="403"/>
      <c r="E132" s="403"/>
      <c r="F132" s="403"/>
      <c r="G132" s="403"/>
      <c r="H132" s="403"/>
      <c r="I132" s="403"/>
      <c r="J132" s="403"/>
      <c r="K132" s="403"/>
      <c r="L132" s="403"/>
      <c r="M132" s="403"/>
      <c r="N132" s="403"/>
      <c r="O132" s="403"/>
      <c r="P132" s="403"/>
      <c r="Q132" s="403"/>
      <c r="R132" s="336"/>
      <c r="S132" s="288"/>
      <c r="T132" s="288"/>
      <c r="U132" s="403"/>
      <c r="V132" s="403"/>
      <c r="W132" s="403"/>
      <c r="X132" s="252"/>
      <c r="Y132" s="252"/>
      <c r="Z132" s="252"/>
      <c r="AA132" s="252"/>
      <c r="AB132" s="252"/>
      <c r="AC132" s="252"/>
      <c r="AD132" s="252"/>
      <c r="AE132" s="252"/>
      <c r="AF132" s="252"/>
      <c r="AG132" s="252"/>
      <c r="AH132" s="252"/>
      <c r="AI132" s="252"/>
      <c r="AJ132" s="252"/>
      <c r="AK132" s="248"/>
      <c r="AL132" s="249"/>
      <c r="AM132" s="249"/>
      <c r="AN132" s="249"/>
      <c r="AO132" s="249"/>
      <c r="AP132" s="249"/>
      <c r="AQ132" s="249"/>
      <c r="AR132" s="10"/>
      <c r="AS132" s="10"/>
      <c r="AT132" s="10"/>
      <c r="AU132" s="288"/>
      <c r="AV132" s="288"/>
      <c r="AW132" s="288"/>
      <c r="AX132" s="288"/>
      <c r="AY132" s="288"/>
    </row>
    <row r="133" spans="1:51" ht="15.75" x14ac:dyDescent="0.5">
      <c r="A133" s="403"/>
      <c r="B133" s="403"/>
      <c r="C133" s="403"/>
      <c r="D133" s="403"/>
      <c r="E133" s="403"/>
      <c r="F133" s="403"/>
      <c r="G133" s="403"/>
      <c r="H133" s="403"/>
      <c r="I133" s="403"/>
      <c r="J133" s="403"/>
      <c r="K133" s="403"/>
      <c r="L133" s="403"/>
      <c r="M133" s="403"/>
      <c r="N133" s="403"/>
      <c r="O133" s="403"/>
      <c r="P133" s="403"/>
      <c r="Q133" s="403"/>
      <c r="R133" s="336"/>
      <c r="S133" s="288"/>
      <c r="T133" s="288"/>
      <c r="U133" s="403"/>
      <c r="V133" s="403"/>
      <c r="W133" s="403"/>
      <c r="X133" s="252"/>
      <c r="Y133" s="252"/>
      <c r="Z133" s="252"/>
      <c r="AA133" s="252"/>
      <c r="AB133" s="252"/>
      <c r="AC133" s="252"/>
      <c r="AD133" s="252"/>
      <c r="AE133" s="252"/>
      <c r="AF133" s="252"/>
      <c r="AG133" s="252"/>
      <c r="AH133" s="252"/>
      <c r="AI133" s="252"/>
      <c r="AJ133" s="252"/>
      <c r="AK133" s="248"/>
      <c r="AL133" s="249"/>
      <c r="AM133" s="249"/>
      <c r="AN133" s="249"/>
      <c r="AO133" s="249"/>
      <c r="AP133" s="249"/>
      <c r="AQ133" s="249"/>
      <c r="AR133" s="10"/>
      <c r="AS133" s="10"/>
      <c r="AT133" s="10"/>
      <c r="AU133" s="288"/>
      <c r="AV133" s="288"/>
      <c r="AW133" s="288"/>
      <c r="AX133" s="288"/>
      <c r="AY133" s="288"/>
    </row>
    <row r="134" spans="1:51" ht="15.75" x14ac:dyDescent="0.5">
      <c r="A134" s="403"/>
      <c r="B134" s="403"/>
      <c r="C134" s="403"/>
      <c r="D134" s="403"/>
      <c r="E134" s="403"/>
      <c r="F134" s="403"/>
      <c r="G134" s="403"/>
      <c r="H134" s="403"/>
      <c r="I134" s="403"/>
      <c r="J134" s="403"/>
      <c r="K134" s="403"/>
      <c r="L134" s="403"/>
      <c r="M134" s="403"/>
      <c r="N134" s="403"/>
      <c r="O134" s="403"/>
      <c r="P134" s="403"/>
      <c r="Q134" s="403"/>
      <c r="R134" s="336"/>
      <c r="S134" s="288"/>
      <c r="T134" s="288"/>
      <c r="U134" s="403"/>
      <c r="V134" s="403"/>
      <c r="W134" s="403"/>
      <c r="X134" s="252"/>
      <c r="Y134" s="252"/>
      <c r="Z134" s="252"/>
      <c r="AA134" s="252"/>
      <c r="AB134" s="252"/>
      <c r="AC134" s="252"/>
      <c r="AD134" s="252"/>
      <c r="AE134" s="252"/>
      <c r="AF134" s="252"/>
      <c r="AG134" s="252"/>
      <c r="AH134" s="252"/>
      <c r="AI134" s="252"/>
      <c r="AJ134" s="252"/>
      <c r="AK134" s="248"/>
      <c r="AL134" s="249"/>
      <c r="AM134" s="249"/>
      <c r="AN134" s="249"/>
      <c r="AO134" s="249"/>
      <c r="AP134" s="249"/>
      <c r="AQ134" s="249"/>
      <c r="AR134" s="10"/>
      <c r="AS134" s="10"/>
      <c r="AT134" s="10"/>
      <c r="AU134" s="288"/>
      <c r="AV134" s="288"/>
      <c r="AW134" s="288"/>
      <c r="AX134" s="288"/>
      <c r="AY134" s="288"/>
    </row>
    <row r="135" spans="1:51" ht="15.75" x14ac:dyDescent="0.5">
      <c r="A135" s="403"/>
      <c r="B135" s="403"/>
      <c r="C135" s="403"/>
      <c r="D135" s="403"/>
      <c r="E135" s="403"/>
      <c r="F135" s="403"/>
      <c r="G135" s="403"/>
      <c r="H135" s="403"/>
      <c r="I135" s="403"/>
      <c r="J135" s="403"/>
      <c r="K135" s="403"/>
      <c r="L135" s="403"/>
      <c r="M135" s="403"/>
      <c r="N135" s="403"/>
      <c r="O135" s="403"/>
      <c r="P135" s="403"/>
      <c r="Q135" s="403"/>
      <c r="R135" s="336"/>
      <c r="S135" s="288"/>
      <c r="T135" s="288"/>
      <c r="U135" s="403"/>
      <c r="V135" s="403"/>
      <c r="W135" s="403"/>
      <c r="X135" s="252"/>
      <c r="Y135" s="252"/>
      <c r="Z135" s="252"/>
      <c r="AA135" s="252"/>
      <c r="AB135" s="252"/>
      <c r="AC135" s="252"/>
      <c r="AD135" s="252"/>
      <c r="AE135" s="252"/>
      <c r="AF135" s="252"/>
      <c r="AG135" s="252"/>
      <c r="AH135" s="252"/>
      <c r="AI135" s="252"/>
      <c r="AJ135" s="252"/>
      <c r="AK135" s="248"/>
      <c r="AL135" s="249"/>
      <c r="AM135" s="249"/>
      <c r="AN135" s="249"/>
      <c r="AO135" s="249"/>
      <c r="AP135" s="249"/>
      <c r="AQ135" s="249"/>
      <c r="AR135" s="10"/>
      <c r="AS135" s="10"/>
      <c r="AT135" s="10"/>
      <c r="AU135" s="288"/>
      <c r="AV135" s="288"/>
      <c r="AW135" s="288"/>
      <c r="AX135" s="288"/>
      <c r="AY135" s="288"/>
    </row>
    <row r="136" spans="1:51" ht="15.75" x14ac:dyDescent="0.5">
      <c r="A136" s="404"/>
      <c r="B136" s="404"/>
      <c r="C136" s="403"/>
      <c r="D136" s="403"/>
      <c r="E136" s="403"/>
      <c r="F136" s="403"/>
      <c r="G136" s="403"/>
      <c r="H136" s="403"/>
      <c r="I136" s="403"/>
      <c r="J136" s="403"/>
      <c r="K136" s="403"/>
      <c r="L136" s="403"/>
      <c r="M136" s="403"/>
      <c r="N136" s="403"/>
      <c r="O136" s="403"/>
      <c r="P136" s="403"/>
      <c r="Q136" s="403"/>
      <c r="R136" s="336"/>
      <c r="S136" s="288"/>
      <c r="T136" s="288"/>
      <c r="U136" s="404"/>
      <c r="V136" s="403"/>
      <c r="W136" s="403"/>
      <c r="X136" s="252"/>
      <c r="Y136" s="252"/>
      <c r="Z136" s="252"/>
      <c r="AA136" s="252"/>
      <c r="AB136" s="252"/>
      <c r="AC136" s="252"/>
      <c r="AD136" s="252"/>
      <c r="AE136" s="252"/>
      <c r="AF136" s="252"/>
      <c r="AG136" s="252"/>
      <c r="AH136" s="252"/>
      <c r="AI136" s="252"/>
      <c r="AJ136" s="252"/>
      <c r="AK136" s="248"/>
      <c r="AL136" s="249"/>
      <c r="AM136" s="249"/>
      <c r="AN136" s="249"/>
      <c r="AO136" s="249"/>
      <c r="AP136" s="249"/>
      <c r="AQ136" s="249"/>
      <c r="AR136" s="10"/>
      <c r="AS136" s="10"/>
      <c r="AT136" s="10"/>
      <c r="AU136" s="288"/>
      <c r="AV136" s="288"/>
      <c r="AW136" s="288"/>
      <c r="AX136" s="288"/>
      <c r="AY136" s="288"/>
    </row>
    <row r="137" spans="1:51" ht="15.75" x14ac:dyDescent="0.5">
      <c r="A137" s="403"/>
      <c r="B137" s="403"/>
      <c r="C137" s="403"/>
      <c r="D137" s="403"/>
      <c r="E137" s="403"/>
      <c r="F137" s="403"/>
      <c r="G137" s="403"/>
      <c r="H137" s="403"/>
      <c r="I137" s="403"/>
      <c r="J137" s="403"/>
      <c r="K137" s="403"/>
      <c r="L137" s="403"/>
      <c r="M137" s="403"/>
      <c r="N137" s="403"/>
      <c r="O137" s="403"/>
      <c r="P137" s="403"/>
      <c r="Q137" s="403"/>
      <c r="R137" s="336"/>
      <c r="S137" s="288"/>
      <c r="T137" s="288"/>
      <c r="U137" s="403"/>
      <c r="V137" s="403"/>
      <c r="W137" s="403"/>
      <c r="X137" s="252"/>
      <c r="Y137" s="252"/>
      <c r="Z137" s="252"/>
      <c r="AA137" s="252"/>
      <c r="AB137" s="252"/>
      <c r="AC137" s="252"/>
      <c r="AD137" s="252"/>
      <c r="AE137" s="252"/>
      <c r="AF137" s="252"/>
      <c r="AG137" s="252"/>
      <c r="AH137" s="252"/>
      <c r="AI137" s="252"/>
      <c r="AJ137" s="252"/>
      <c r="AK137" s="248"/>
      <c r="AL137" s="249"/>
      <c r="AM137" s="249"/>
      <c r="AN137" s="249"/>
      <c r="AO137" s="249"/>
      <c r="AP137" s="249"/>
      <c r="AQ137" s="249"/>
      <c r="AR137" s="10"/>
      <c r="AS137" s="10"/>
      <c r="AT137" s="10"/>
      <c r="AU137" s="288"/>
      <c r="AV137" s="288"/>
      <c r="AW137" s="288"/>
      <c r="AX137" s="288"/>
      <c r="AY137" s="288"/>
    </row>
    <row r="138" spans="1:51" ht="15.75" x14ac:dyDescent="0.5">
      <c r="A138" s="403"/>
      <c r="B138" s="403"/>
      <c r="C138" s="403"/>
      <c r="D138" s="403"/>
      <c r="E138" s="403"/>
      <c r="F138" s="403"/>
      <c r="G138" s="403"/>
      <c r="H138" s="403"/>
      <c r="I138" s="403"/>
      <c r="J138" s="403"/>
      <c r="K138" s="403"/>
      <c r="L138" s="403"/>
      <c r="M138" s="403"/>
      <c r="N138" s="403"/>
      <c r="O138" s="403"/>
      <c r="P138" s="403"/>
      <c r="Q138" s="403"/>
      <c r="R138" s="336"/>
      <c r="S138" s="288"/>
      <c r="T138" s="288"/>
      <c r="U138" s="403"/>
      <c r="V138" s="403"/>
      <c r="W138" s="403"/>
      <c r="X138" s="252"/>
      <c r="Y138" s="252"/>
      <c r="Z138" s="252"/>
      <c r="AA138" s="252"/>
      <c r="AB138" s="252"/>
      <c r="AC138" s="252"/>
      <c r="AD138" s="252"/>
      <c r="AE138" s="252"/>
      <c r="AF138" s="252"/>
      <c r="AG138" s="252"/>
      <c r="AH138" s="252"/>
      <c r="AI138" s="252"/>
      <c r="AJ138" s="252"/>
      <c r="AK138" s="248"/>
      <c r="AL138" s="249"/>
      <c r="AM138" s="249"/>
      <c r="AN138" s="249"/>
      <c r="AO138" s="249"/>
      <c r="AP138" s="249"/>
      <c r="AQ138" s="249"/>
      <c r="AR138" s="10"/>
      <c r="AS138" s="10"/>
      <c r="AT138" s="10"/>
      <c r="AU138" s="288"/>
      <c r="AV138" s="288"/>
      <c r="AW138" s="288"/>
      <c r="AX138" s="288"/>
      <c r="AY138" s="288"/>
    </row>
    <row r="139" spans="1:51" ht="15.75" x14ac:dyDescent="0.5">
      <c r="A139" s="403"/>
      <c r="B139" s="403"/>
      <c r="C139" s="403"/>
      <c r="D139" s="403"/>
      <c r="E139" s="403"/>
      <c r="F139" s="403"/>
      <c r="G139" s="403"/>
      <c r="H139" s="403"/>
      <c r="I139" s="403"/>
      <c r="J139" s="403"/>
      <c r="K139" s="403"/>
      <c r="L139" s="403"/>
      <c r="M139" s="403"/>
      <c r="N139" s="403"/>
      <c r="O139" s="403"/>
      <c r="P139" s="403"/>
      <c r="Q139" s="403"/>
      <c r="R139" s="336"/>
      <c r="S139" s="288"/>
      <c r="T139" s="288"/>
      <c r="U139" s="403"/>
      <c r="V139" s="403"/>
      <c r="W139" s="403"/>
      <c r="X139" s="252"/>
      <c r="Y139" s="252"/>
      <c r="Z139" s="252"/>
      <c r="AA139" s="252"/>
      <c r="AB139" s="252"/>
      <c r="AC139" s="252"/>
      <c r="AD139" s="252"/>
      <c r="AE139" s="252"/>
      <c r="AF139" s="252"/>
      <c r="AG139" s="252"/>
      <c r="AH139" s="252"/>
      <c r="AI139" s="252"/>
      <c r="AJ139" s="252"/>
      <c r="AK139" s="248"/>
      <c r="AL139" s="249"/>
      <c r="AM139" s="249"/>
      <c r="AN139" s="249"/>
      <c r="AO139" s="249"/>
      <c r="AP139" s="249"/>
      <c r="AQ139" s="249"/>
      <c r="AR139" s="10"/>
      <c r="AS139" s="10"/>
      <c r="AT139" s="10"/>
      <c r="AU139" s="288"/>
      <c r="AV139" s="288"/>
      <c r="AW139" s="288"/>
      <c r="AX139" s="288"/>
      <c r="AY139" s="288"/>
    </row>
    <row r="140" spans="1:51" ht="15.75" x14ac:dyDescent="0.5">
      <c r="A140" s="403"/>
      <c r="B140" s="403"/>
      <c r="C140" s="403"/>
      <c r="D140" s="403"/>
      <c r="E140" s="403"/>
      <c r="F140" s="403"/>
      <c r="G140" s="403"/>
      <c r="H140" s="403"/>
      <c r="I140" s="403"/>
      <c r="J140" s="403"/>
      <c r="K140" s="403"/>
      <c r="L140" s="403"/>
      <c r="M140" s="403"/>
      <c r="N140" s="403"/>
      <c r="O140" s="403"/>
      <c r="P140" s="403"/>
      <c r="Q140" s="403"/>
      <c r="R140" s="336"/>
      <c r="S140" s="288"/>
      <c r="T140" s="288"/>
      <c r="U140" s="403"/>
      <c r="V140" s="403"/>
      <c r="W140" s="403"/>
      <c r="X140" s="252"/>
      <c r="Y140" s="252"/>
      <c r="Z140" s="252"/>
      <c r="AA140" s="252"/>
      <c r="AB140" s="252"/>
      <c r="AC140" s="252"/>
      <c r="AD140" s="252"/>
      <c r="AE140" s="252"/>
      <c r="AF140" s="252"/>
      <c r="AG140" s="252"/>
      <c r="AH140" s="252"/>
      <c r="AI140" s="252"/>
      <c r="AJ140" s="252"/>
      <c r="AK140" s="248"/>
      <c r="AL140" s="249"/>
      <c r="AM140" s="249"/>
      <c r="AN140" s="249"/>
      <c r="AO140" s="249"/>
      <c r="AP140" s="249"/>
      <c r="AQ140" s="249"/>
      <c r="AR140" s="10"/>
      <c r="AS140" s="10"/>
      <c r="AT140" s="10"/>
      <c r="AU140" s="288"/>
      <c r="AV140" s="288"/>
      <c r="AW140" s="288"/>
      <c r="AX140" s="288"/>
      <c r="AY140" s="288"/>
    </row>
    <row r="141" spans="1:51" ht="15.75" x14ac:dyDescent="0.5">
      <c r="A141" s="403"/>
      <c r="B141" s="403"/>
      <c r="C141" s="403"/>
      <c r="D141" s="403"/>
      <c r="E141" s="403"/>
      <c r="F141" s="403"/>
      <c r="G141" s="403"/>
      <c r="H141" s="403"/>
      <c r="I141" s="403"/>
      <c r="J141" s="403"/>
      <c r="K141" s="403"/>
      <c r="L141" s="403"/>
      <c r="M141" s="403"/>
      <c r="N141" s="403"/>
      <c r="O141" s="403"/>
      <c r="P141" s="403"/>
      <c r="Q141" s="403"/>
      <c r="R141" s="336"/>
      <c r="S141" s="288"/>
      <c r="T141" s="288"/>
      <c r="U141" s="403"/>
      <c r="V141" s="403"/>
      <c r="W141" s="403"/>
      <c r="X141" s="252"/>
      <c r="Y141" s="252"/>
      <c r="Z141" s="252"/>
      <c r="AA141" s="252"/>
      <c r="AB141" s="252"/>
      <c r="AC141" s="252"/>
      <c r="AD141" s="252"/>
      <c r="AE141" s="252"/>
      <c r="AF141" s="252"/>
      <c r="AG141" s="252"/>
      <c r="AH141" s="252"/>
      <c r="AI141" s="252"/>
      <c r="AJ141" s="252"/>
      <c r="AK141" s="248"/>
      <c r="AL141" s="249"/>
      <c r="AM141" s="249"/>
      <c r="AN141" s="249"/>
      <c r="AO141" s="249"/>
      <c r="AP141" s="249"/>
      <c r="AQ141" s="249"/>
      <c r="AR141" s="10"/>
      <c r="AS141" s="10"/>
      <c r="AT141" s="10"/>
      <c r="AU141" s="288"/>
      <c r="AV141" s="288"/>
      <c r="AW141" s="288"/>
      <c r="AX141" s="288"/>
      <c r="AY141" s="288"/>
    </row>
    <row r="142" spans="1:51" ht="15.75" x14ac:dyDescent="0.5">
      <c r="A142" s="404"/>
      <c r="B142" s="404"/>
      <c r="C142" s="403"/>
      <c r="D142" s="403"/>
      <c r="E142" s="403"/>
      <c r="F142" s="403"/>
      <c r="G142" s="403"/>
      <c r="H142" s="403"/>
      <c r="I142" s="403"/>
      <c r="J142" s="403"/>
      <c r="K142" s="403"/>
      <c r="L142" s="403"/>
      <c r="M142" s="403"/>
      <c r="N142" s="403"/>
      <c r="O142" s="403"/>
      <c r="P142" s="403"/>
      <c r="Q142" s="403"/>
      <c r="R142" s="336"/>
      <c r="S142" s="288"/>
      <c r="T142" s="288"/>
      <c r="U142" s="404"/>
      <c r="V142" s="403"/>
      <c r="W142" s="403"/>
      <c r="X142" s="252"/>
      <c r="Y142" s="252"/>
      <c r="Z142" s="252"/>
      <c r="AA142" s="252"/>
      <c r="AB142" s="252"/>
      <c r="AC142" s="252"/>
      <c r="AD142" s="252"/>
      <c r="AE142" s="252"/>
      <c r="AF142" s="252"/>
      <c r="AG142" s="252"/>
      <c r="AH142" s="252"/>
      <c r="AI142" s="252"/>
      <c r="AJ142" s="252"/>
      <c r="AK142" s="248"/>
      <c r="AL142" s="249"/>
      <c r="AM142" s="249"/>
      <c r="AN142" s="249"/>
      <c r="AO142" s="249"/>
      <c r="AP142" s="249"/>
      <c r="AQ142" s="249"/>
      <c r="AR142" s="10"/>
      <c r="AS142" s="10"/>
      <c r="AT142" s="10"/>
      <c r="AU142" s="288"/>
      <c r="AV142" s="288"/>
      <c r="AW142" s="288"/>
      <c r="AX142" s="288"/>
      <c r="AY142" s="288"/>
    </row>
    <row r="143" spans="1:51" ht="15.75" x14ac:dyDescent="0.5">
      <c r="A143" s="403"/>
      <c r="B143" s="403"/>
      <c r="C143" s="403"/>
      <c r="D143" s="403"/>
      <c r="E143" s="403"/>
      <c r="F143" s="403"/>
      <c r="G143" s="403"/>
      <c r="H143" s="403"/>
      <c r="I143" s="403"/>
      <c r="J143" s="403"/>
      <c r="K143" s="403"/>
      <c r="L143" s="403"/>
      <c r="M143" s="403"/>
      <c r="N143" s="403"/>
      <c r="O143" s="403"/>
      <c r="P143" s="403"/>
      <c r="Q143" s="403"/>
      <c r="R143" s="336"/>
      <c r="S143" s="288"/>
      <c r="T143" s="288"/>
      <c r="U143" s="403"/>
      <c r="V143" s="403"/>
      <c r="W143" s="403"/>
      <c r="X143" s="252"/>
      <c r="Y143" s="252"/>
      <c r="Z143" s="252"/>
      <c r="AA143" s="252"/>
      <c r="AB143" s="252"/>
      <c r="AC143" s="252"/>
      <c r="AD143" s="252"/>
      <c r="AE143" s="252"/>
      <c r="AF143" s="252"/>
      <c r="AG143" s="252"/>
      <c r="AH143" s="252"/>
      <c r="AI143" s="252"/>
      <c r="AJ143" s="252"/>
      <c r="AK143" s="248"/>
      <c r="AL143" s="249"/>
      <c r="AM143" s="249"/>
      <c r="AN143" s="249"/>
      <c r="AO143" s="249"/>
      <c r="AP143" s="249"/>
      <c r="AQ143" s="249"/>
      <c r="AR143" s="10"/>
      <c r="AS143" s="10"/>
      <c r="AT143" s="10"/>
      <c r="AU143" s="288"/>
      <c r="AV143" s="288"/>
      <c r="AW143" s="288"/>
      <c r="AX143" s="288"/>
      <c r="AY143" s="288"/>
    </row>
    <row r="144" spans="1:51" ht="15.75" x14ac:dyDescent="0.5">
      <c r="A144" s="403"/>
      <c r="B144" s="403"/>
      <c r="C144" s="403"/>
      <c r="D144" s="403"/>
      <c r="E144" s="403"/>
      <c r="F144" s="403"/>
      <c r="G144" s="403"/>
      <c r="H144" s="403"/>
      <c r="I144" s="403"/>
      <c r="J144" s="403"/>
      <c r="K144" s="403"/>
      <c r="L144" s="403"/>
      <c r="M144" s="403"/>
      <c r="N144" s="403"/>
      <c r="O144" s="403"/>
      <c r="P144" s="403"/>
      <c r="Q144" s="403"/>
      <c r="R144" s="336"/>
      <c r="S144" s="288"/>
      <c r="T144" s="288"/>
      <c r="U144" s="403"/>
      <c r="V144" s="403"/>
      <c r="W144" s="403"/>
      <c r="X144" s="252"/>
      <c r="Y144" s="252"/>
      <c r="Z144" s="252"/>
      <c r="AA144" s="252"/>
      <c r="AB144" s="252"/>
      <c r="AC144" s="252"/>
      <c r="AD144" s="252"/>
      <c r="AE144" s="252"/>
      <c r="AF144" s="252"/>
      <c r="AG144" s="252"/>
      <c r="AH144" s="252"/>
      <c r="AI144" s="252"/>
      <c r="AJ144" s="252"/>
      <c r="AK144" s="248"/>
      <c r="AL144" s="249"/>
      <c r="AM144" s="249"/>
      <c r="AN144" s="249"/>
      <c r="AO144" s="249"/>
      <c r="AP144" s="249"/>
      <c r="AQ144" s="249"/>
      <c r="AR144" s="10"/>
      <c r="AS144" s="10"/>
      <c r="AT144" s="10"/>
      <c r="AU144" s="288"/>
      <c r="AV144" s="288"/>
      <c r="AW144" s="288"/>
      <c r="AX144" s="288"/>
      <c r="AY144" s="288"/>
    </row>
    <row r="145" spans="1:51" ht="15.75" x14ac:dyDescent="0.5">
      <c r="A145" s="403"/>
      <c r="B145" s="403"/>
      <c r="C145" s="403"/>
      <c r="D145" s="403"/>
      <c r="E145" s="403"/>
      <c r="F145" s="403"/>
      <c r="G145" s="403"/>
      <c r="H145" s="403"/>
      <c r="I145" s="403"/>
      <c r="J145" s="403"/>
      <c r="K145" s="403"/>
      <c r="L145" s="403"/>
      <c r="M145" s="403"/>
      <c r="N145" s="403"/>
      <c r="O145" s="403"/>
      <c r="P145" s="403"/>
      <c r="Q145" s="403"/>
      <c r="R145" s="336"/>
      <c r="S145" s="288"/>
      <c r="T145" s="288"/>
      <c r="U145" s="403"/>
      <c r="V145" s="403"/>
      <c r="W145" s="403"/>
      <c r="X145" s="252"/>
      <c r="Y145" s="252"/>
      <c r="Z145" s="252"/>
      <c r="AA145" s="252"/>
      <c r="AB145" s="252"/>
      <c r="AC145" s="252"/>
      <c r="AD145" s="252"/>
      <c r="AE145" s="252"/>
      <c r="AF145" s="252"/>
      <c r="AG145" s="252"/>
      <c r="AH145" s="252"/>
      <c r="AI145" s="252"/>
      <c r="AJ145" s="252"/>
      <c r="AK145" s="248"/>
      <c r="AL145" s="249"/>
      <c r="AM145" s="249"/>
      <c r="AN145" s="249"/>
      <c r="AO145" s="249"/>
      <c r="AP145" s="249"/>
      <c r="AQ145" s="249"/>
      <c r="AR145" s="10"/>
      <c r="AS145" s="10"/>
      <c r="AT145" s="10"/>
      <c r="AU145" s="288"/>
      <c r="AV145" s="288"/>
      <c r="AW145" s="288"/>
      <c r="AX145" s="288"/>
      <c r="AY145" s="288"/>
    </row>
    <row r="146" spans="1:51" ht="15.75" x14ac:dyDescent="0.5">
      <c r="A146" s="403"/>
      <c r="B146" s="403"/>
      <c r="C146" s="403"/>
      <c r="D146" s="403"/>
      <c r="E146" s="403"/>
      <c r="F146" s="403"/>
      <c r="G146" s="403"/>
      <c r="H146" s="403"/>
      <c r="I146" s="403"/>
      <c r="J146" s="403"/>
      <c r="K146" s="403"/>
      <c r="L146" s="403"/>
      <c r="M146" s="403"/>
      <c r="N146" s="403"/>
      <c r="O146" s="403"/>
      <c r="P146" s="403"/>
      <c r="Q146" s="403"/>
      <c r="R146" s="336"/>
      <c r="S146" s="288"/>
      <c r="T146" s="288"/>
      <c r="U146" s="403"/>
      <c r="V146" s="403"/>
      <c r="W146" s="403"/>
      <c r="X146" s="252"/>
      <c r="Y146" s="252"/>
      <c r="Z146" s="252"/>
      <c r="AA146" s="252"/>
      <c r="AB146" s="252"/>
      <c r="AC146" s="252"/>
      <c r="AD146" s="252"/>
      <c r="AE146" s="252"/>
      <c r="AF146" s="252"/>
      <c r="AG146" s="252"/>
      <c r="AH146" s="252"/>
      <c r="AI146" s="252"/>
      <c r="AJ146" s="252"/>
      <c r="AK146" s="248"/>
      <c r="AL146" s="249"/>
      <c r="AM146" s="249"/>
      <c r="AN146" s="249"/>
      <c r="AO146" s="249"/>
      <c r="AP146" s="249"/>
      <c r="AQ146" s="249"/>
      <c r="AR146" s="10"/>
      <c r="AS146" s="10"/>
      <c r="AT146" s="10"/>
      <c r="AU146" s="288"/>
      <c r="AV146" s="288"/>
      <c r="AW146" s="288"/>
      <c r="AX146" s="288"/>
      <c r="AY146" s="288"/>
    </row>
    <row r="147" spans="1:51" ht="15.75" x14ac:dyDescent="0.5">
      <c r="A147" s="403"/>
      <c r="B147" s="403"/>
      <c r="C147" s="403"/>
      <c r="D147" s="403"/>
      <c r="E147" s="403"/>
      <c r="F147" s="403"/>
      <c r="G147" s="403"/>
      <c r="H147" s="403"/>
      <c r="I147" s="403"/>
      <c r="J147" s="403"/>
      <c r="K147" s="403"/>
      <c r="L147" s="403"/>
      <c r="M147" s="403"/>
      <c r="N147" s="403"/>
      <c r="O147" s="403"/>
      <c r="P147" s="403"/>
      <c r="Q147" s="403"/>
      <c r="R147" s="336"/>
      <c r="S147" s="288"/>
      <c r="T147" s="288"/>
      <c r="U147" s="403"/>
      <c r="V147" s="403"/>
      <c r="W147" s="403"/>
      <c r="X147" s="252"/>
      <c r="Y147" s="252"/>
      <c r="Z147" s="252"/>
      <c r="AA147" s="252"/>
      <c r="AB147" s="252"/>
      <c r="AC147" s="252"/>
      <c r="AD147" s="252"/>
      <c r="AE147" s="252"/>
      <c r="AF147" s="252"/>
      <c r="AG147" s="252"/>
      <c r="AH147" s="252"/>
      <c r="AI147" s="252"/>
      <c r="AJ147" s="252"/>
      <c r="AK147" s="248"/>
      <c r="AL147" s="249"/>
      <c r="AM147" s="249"/>
      <c r="AN147" s="249"/>
      <c r="AO147" s="249"/>
      <c r="AP147" s="249"/>
      <c r="AQ147" s="249"/>
      <c r="AR147" s="10"/>
      <c r="AS147" s="10"/>
      <c r="AT147" s="10"/>
      <c r="AU147" s="288"/>
      <c r="AV147" s="288"/>
      <c r="AW147" s="288"/>
      <c r="AX147" s="288"/>
      <c r="AY147" s="288"/>
    </row>
    <row r="148" spans="1:51" ht="15.75" x14ac:dyDescent="0.5">
      <c r="A148" s="404"/>
      <c r="B148" s="404"/>
      <c r="C148" s="403"/>
      <c r="D148" s="403"/>
      <c r="E148" s="403"/>
      <c r="F148" s="403"/>
      <c r="G148" s="403"/>
      <c r="H148" s="403"/>
      <c r="I148" s="403"/>
      <c r="J148" s="403"/>
      <c r="K148" s="403"/>
      <c r="L148" s="403"/>
      <c r="M148" s="403"/>
      <c r="N148" s="403"/>
      <c r="O148" s="403"/>
      <c r="P148" s="403"/>
      <c r="Q148" s="403"/>
      <c r="R148" s="336"/>
      <c r="S148" s="288"/>
      <c r="T148" s="288"/>
      <c r="U148" s="404"/>
      <c r="V148" s="403"/>
      <c r="W148" s="403"/>
      <c r="X148" s="252"/>
      <c r="Y148" s="252"/>
      <c r="Z148" s="252"/>
      <c r="AA148" s="252"/>
      <c r="AB148" s="252"/>
      <c r="AC148" s="252"/>
      <c r="AD148" s="252"/>
      <c r="AE148" s="252"/>
      <c r="AF148" s="252"/>
      <c r="AG148" s="252"/>
      <c r="AH148" s="252"/>
      <c r="AI148" s="252"/>
      <c r="AJ148" s="252"/>
      <c r="AK148" s="248"/>
      <c r="AL148" s="249"/>
      <c r="AM148" s="249"/>
      <c r="AN148" s="249"/>
      <c r="AO148" s="249"/>
      <c r="AP148" s="249"/>
      <c r="AQ148" s="249"/>
      <c r="AR148" s="10"/>
      <c r="AS148" s="10"/>
      <c r="AT148" s="10"/>
      <c r="AU148" s="288"/>
      <c r="AV148" s="288"/>
      <c r="AW148" s="288"/>
      <c r="AX148" s="288"/>
      <c r="AY148" s="288"/>
    </row>
    <row r="149" spans="1:51" ht="15.75" x14ac:dyDescent="0.5">
      <c r="A149" s="403"/>
      <c r="B149" s="403"/>
      <c r="C149" s="403"/>
      <c r="D149" s="403"/>
      <c r="E149" s="403"/>
      <c r="F149" s="403"/>
      <c r="G149" s="403"/>
      <c r="H149" s="403"/>
      <c r="I149" s="403"/>
      <c r="J149" s="403"/>
      <c r="K149" s="403"/>
      <c r="L149" s="403"/>
      <c r="M149" s="403"/>
      <c r="N149" s="403"/>
      <c r="O149" s="403"/>
      <c r="P149" s="403"/>
      <c r="Q149" s="403"/>
      <c r="R149" s="336"/>
      <c r="S149" s="288"/>
      <c r="T149" s="288"/>
      <c r="U149" s="403"/>
      <c r="V149" s="403"/>
      <c r="W149" s="403"/>
      <c r="X149" s="252"/>
      <c r="Y149" s="252"/>
      <c r="Z149" s="252"/>
      <c r="AA149" s="252"/>
      <c r="AB149" s="252"/>
      <c r="AC149" s="252"/>
      <c r="AD149" s="252"/>
      <c r="AE149" s="252"/>
      <c r="AF149" s="252"/>
      <c r="AG149" s="252"/>
      <c r="AH149" s="252"/>
      <c r="AI149" s="252"/>
      <c r="AJ149" s="252"/>
      <c r="AK149" s="248"/>
      <c r="AL149" s="249"/>
      <c r="AM149" s="249"/>
      <c r="AN149" s="249"/>
      <c r="AO149" s="249"/>
      <c r="AP149" s="249"/>
      <c r="AQ149" s="249"/>
      <c r="AR149" s="10"/>
      <c r="AS149" s="10"/>
      <c r="AT149" s="10"/>
      <c r="AU149" s="288"/>
      <c r="AV149" s="288"/>
      <c r="AW149" s="288"/>
      <c r="AX149" s="288"/>
      <c r="AY149" s="288"/>
    </row>
    <row r="150" spans="1:51" ht="15.75" x14ac:dyDescent="0.5">
      <c r="A150" s="403"/>
      <c r="B150" s="403"/>
      <c r="C150" s="403"/>
      <c r="D150" s="403"/>
      <c r="E150" s="403"/>
      <c r="F150" s="403"/>
      <c r="G150" s="403"/>
      <c r="H150" s="403"/>
      <c r="I150" s="403"/>
      <c r="J150" s="403"/>
      <c r="K150" s="403"/>
      <c r="L150" s="403"/>
      <c r="M150" s="403"/>
      <c r="N150" s="403"/>
      <c r="O150" s="403"/>
      <c r="P150" s="403"/>
      <c r="Q150" s="403"/>
      <c r="R150" s="336"/>
      <c r="S150" s="288"/>
      <c r="T150" s="288"/>
      <c r="U150" s="403"/>
      <c r="V150" s="403"/>
      <c r="W150" s="403"/>
      <c r="X150" s="252"/>
      <c r="Y150" s="252"/>
      <c r="Z150" s="252"/>
      <c r="AA150" s="252"/>
      <c r="AB150" s="252"/>
      <c r="AC150" s="252"/>
      <c r="AD150" s="252"/>
      <c r="AE150" s="252"/>
      <c r="AF150" s="252"/>
      <c r="AG150" s="252"/>
      <c r="AH150" s="252"/>
      <c r="AI150" s="252"/>
      <c r="AJ150" s="252"/>
      <c r="AK150" s="248"/>
      <c r="AL150" s="249"/>
      <c r="AM150" s="249"/>
      <c r="AN150" s="249"/>
      <c r="AO150" s="249"/>
      <c r="AP150" s="249"/>
      <c r="AQ150" s="249"/>
      <c r="AR150" s="10"/>
      <c r="AS150" s="10"/>
      <c r="AT150" s="10"/>
      <c r="AU150" s="288"/>
      <c r="AV150" s="288"/>
      <c r="AW150" s="288"/>
      <c r="AX150" s="288"/>
      <c r="AY150" s="288"/>
    </row>
    <row r="151" spans="1:51" ht="15.75" x14ac:dyDescent="0.5">
      <c r="A151" s="403"/>
      <c r="B151" s="403"/>
      <c r="C151" s="403"/>
      <c r="D151" s="403"/>
      <c r="E151" s="403"/>
      <c r="F151" s="403"/>
      <c r="G151" s="403"/>
      <c r="H151" s="403"/>
      <c r="I151" s="403"/>
      <c r="J151" s="403"/>
      <c r="K151" s="403"/>
      <c r="L151" s="403"/>
      <c r="M151" s="403"/>
      <c r="N151" s="403"/>
      <c r="O151" s="403"/>
      <c r="P151" s="403"/>
      <c r="Q151" s="403"/>
      <c r="R151" s="336"/>
      <c r="S151" s="288"/>
      <c r="T151" s="288"/>
      <c r="U151" s="403"/>
      <c r="V151" s="403"/>
      <c r="W151" s="403"/>
      <c r="X151" s="252"/>
      <c r="Y151" s="252"/>
      <c r="Z151" s="252"/>
      <c r="AA151" s="252"/>
      <c r="AB151" s="252"/>
      <c r="AC151" s="252"/>
      <c r="AD151" s="252"/>
      <c r="AE151" s="252"/>
      <c r="AF151" s="252"/>
      <c r="AG151" s="252"/>
      <c r="AH151" s="252"/>
      <c r="AI151" s="252"/>
      <c r="AJ151" s="252"/>
      <c r="AK151" s="248"/>
      <c r="AL151" s="249"/>
      <c r="AM151" s="249"/>
      <c r="AN151" s="249"/>
      <c r="AO151" s="249"/>
      <c r="AP151" s="249"/>
      <c r="AQ151" s="249"/>
      <c r="AR151" s="10"/>
      <c r="AS151" s="10"/>
      <c r="AT151" s="10"/>
      <c r="AU151" s="288"/>
      <c r="AV151" s="288"/>
      <c r="AW151" s="288"/>
      <c r="AX151" s="288"/>
      <c r="AY151" s="288"/>
    </row>
    <row r="152" spans="1:51" ht="15.75" x14ac:dyDescent="0.5">
      <c r="A152" s="403"/>
      <c r="B152" s="403"/>
      <c r="C152" s="403"/>
      <c r="D152" s="403"/>
      <c r="E152" s="403"/>
      <c r="F152" s="403"/>
      <c r="G152" s="403"/>
      <c r="H152" s="403"/>
      <c r="I152" s="403"/>
      <c r="J152" s="403"/>
      <c r="K152" s="403"/>
      <c r="L152" s="403"/>
      <c r="M152" s="403"/>
      <c r="N152" s="403"/>
      <c r="O152" s="403"/>
      <c r="P152" s="403"/>
      <c r="Q152" s="403"/>
      <c r="R152" s="336"/>
      <c r="S152" s="288"/>
      <c r="T152" s="288"/>
      <c r="U152" s="403"/>
      <c r="V152" s="403"/>
      <c r="W152" s="403"/>
      <c r="X152" s="252"/>
      <c r="Y152" s="252"/>
      <c r="Z152" s="252"/>
      <c r="AA152" s="252"/>
      <c r="AB152" s="252"/>
      <c r="AC152" s="252"/>
      <c r="AD152" s="252"/>
      <c r="AE152" s="252"/>
      <c r="AF152" s="252"/>
      <c r="AG152" s="252"/>
      <c r="AH152" s="252"/>
      <c r="AI152" s="252"/>
      <c r="AJ152" s="252"/>
      <c r="AK152" s="248"/>
      <c r="AL152" s="249"/>
      <c r="AM152" s="249"/>
      <c r="AN152" s="249"/>
      <c r="AO152" s="249"/>
      <c r="AP152" s="249"/>
      <c r="AQ152" s="249"/>
      <c r="AR152" s="10"/>
      <c r="AS152" s="10"/>
      <c r="AT152" s="10"/>
      <c r="AU152" s="288"/>
      <c r="AV152" s="288"/>
      <c r="AW152" s="288"/>
      <c r="AX152" s="288"/>
      <c r="AY152" s="288"/>
    </row>
    <row r="153" spans="1:51" ht="15.75" x14ac:dyDescent="0.5">
      <c r="A153" s="403"/>
      <c r="B153" s="403"/>
      <c r="C153" s="403"/>
      <c r="D153" s="403"/>
      <c r="E153" s="403"/>
      <c r="F153" s="403"/>
      <c r="G153" s="403"/>
      <c r="H153" s="403"/>
      <c r="I153" s="403"/>
      <c r="J153" s="403"/>
      <c r="K153" s="403"/>
      <c r="L153" s="403"/>
      <c r="M153" s="403"/>
      <c r="N153" s="403"/>
      <c r="O153" s="403"/>
      <c r="P153" s="403"/>
      <c r="Q153" s="403"/>
      <c r="R153" s="336"/>
      <c r="S153" s="288"/>
      <c r="T153" s="288"/>
      <c r="U153" s="403"/>
      <c r="V153" s="403"/>
      <c r="W153" s="403"/>
      <c r="X153" s="252"/>
      <c r="Y153" s="252"/>
      <c r="Z153" s="252"/>
      <c r="AA153" s="252"/>
      <c r="AB153" s="252"/>
      <c r="AC153" s="252"/>
      <c r="AD153" s="252"/>
      <c r="AE153" s="252"/>
      <c r="AF153" s="252"/>
      <c r="AG153" s="252"/>
      <c r="AH153" s="252"/>
      <c r="AI153" s="252"/>
      <c r="AJ153" s="252"/>
      <c r="AK153" s="248"/>
      <c r="AL153" s="249"/>
      <c r="AM153" s="249"/>
      <c r="AN153" s="249"/>
      <c r="AO153" s="249"/>
      <c r="AP153" s="249"/>
      <c r="AQ153" s="249"/>
      <c r="AR153" s="10"/>
      <c r="AS153" s="10"/>
      <c r="AT153" s="10"/>
      <c r="AU153" s="288"/>
      <c r="AV153" s="288"/>
      <c r="AW153" s="288"/>
      <c r="AX153" s="288"/>
      <c r="AY153" s="288"/>
    </row>
    <row r="154" spans="1:51" ht="15.75" x14ac:dyDescent="0.5">
      <c r="A154" s="404"/>
      <c r="B154" s="404"/>
      <c r="C154" s="403"/>
      <c r="D154" s="403"/>
      <c r="E154" s="403"/>
      <c r="F154" s="403"/>
      <c r="G154" s="403"/>
      <c r="H154" s="403"/>
      <c r="I154" s="403"/>
      <c r="J154" s="403"/>
      <c r="K154" s="403"/>
      <c r="L154" s="403"/>
      <c r="M154" s="403"/>
      <c r="N154" s="403"/>
      <c r="O154" s="403"/>
      <c r="P154" s="403"/>
      <c r="Q154" s="403"/>
      <c r="R154" s="336"/>
      <c r="S154" s="288"/>
      <c r="T154" s="288"/>
      <c r="U154" s="404"/>
      <c r="V154" s="403"/>
      <c r="W154" s="403"/>
      <c r="X154" s="252"/>
      <c r="Y154" s="252"/>
      <c r="Z154" s="252"/>
      <c r="AA154" s="252"/>
      <c r="AB154" s="252"/>
      <c r="AC154" s="252"/>
      <c r="AD154" s="252"/>
      <c r="AE154" s="252"/>
      <c r="AF154" s="252"/>
      <c r="AG154" s="252"/>
      <c r="AH154" s="252"/>
      <c r="AI154" s="252"/>
      <c r="AJ154" s="252"/>
      <c r="AK154" s="248"/>
      <c r="AL154" s="249"/>
      <c r="AM154" s="249"/>
      <c r="AN154" s="249"/>
      <c r="AO154" s="249"/>
      <c r="AP154" s="249"/>
      <c r="AQ154" s="249"/>
      <c r="AR154" s="10"/>
      <c r="AS154" s="10"/>
      <c r="AT154" s="10"/>
      <c r="AU154" s="288"/>
      <c r="AV154" s="288"/>
      <c r="AW154" s="288"/>
      <c r="AX154" s="288"/>
      <c r="AY154" s="288"/>
    </row>
    <row r="155" spans="1:51" ht="15.75" x14ac:dyDescent="0.5">
      <c r="A155" s="403"/>
      <c r="B155" s="403"/>
      <c r="C155" s="403"/>
      <c r="D155" s="403"/>
      <c r="E155" s="403"/>
      <c r="F155" s="403"/>
      <c r="G155" s="403"/>
      <c r="H155" s="403"/>
      <c r="I155" s="403"/>
      <c r="J155" s="403"/>
      <c r="K155" s="403"/>
      <c r="L155" s="403"/>
      <c r="M155" s="403"/>
      <c r="N155" s="403"/>
      <c r="O155" s="403"/>
      <c r="P155" s="403"/>
      <c r="Q155" s="403"/>
      <c r="R155" s="336"/>
      <c r="S155" s="288"/>
      <c r="T155" s="288"/>
      <c r="U155" s="403"/>
      <c r="V155" s="403"/>
      <c r="W155" s="403"/>
      <c r="X155" s="252"/>
      <c r="Y155" s="252"/>
      <c r="Z155" s="252"/>
      <c r="AA155" s="252"/>
      <c r="AB155" s="252"/>
      <c r="AC155" s="252"/>
      <c r="AD155" s="252"/>
      <c r="AE155" s="252"/>
      <c r="AF155" s="252"/>
      <c r="AG155" s="252"/>
      <c r="AH155" s="252"/>
      <c r="AI155" s="252"/>
      <c r="AJ155" s="252"/>
      <c r="AK155" s="248"/>
      <c r="AL155" s="249"/>
      <c r="AM155" s="249"/>
      <c r="AN155" s="249"/>
      <c r="AO155" s="249"/>
      <c r="AP155" s="249"/>
      <c r="AQ155" s="249"/>
      <c r="AR155" s="10"/>
      <c r="AS155" s="10"/>
      <c r="AT155" s="10"/>
      <c r="AU155" s="288"/>
      <c r="AV155" s="288"/>
      <c r="AW155" s="288"/>
      <c r="AX155" s="288"/>
      <c r="AY155" s="288"/>
    </row>
    <row r="156" spans="1:51" ht="15.75" x14ac:dyDescent="0.5">
      <c r="A156" s="403"/>
      <c r="B156" s="403"/>
      <c r="C156" s="403"/>
      <c r="D156" s="403"/>
      <c r="E156" s="403"/>
      <c r="F156" s="403"/>
      <c r="G156" s="403"/>
      <c r="H156" s="403"/>
      <c r="I156" s="403"/>
      <c r="J156" s="403"/>
      <c r="K156" s="403"/>
      <c r="L156" s="403"/>
      <c r="M156" s="403"/>
      <c r="N156" s="403"/>
      <c r="O156" s="403"/>
      <c r="P156" s="403"/>
      <c r="Q156" s="403"/>
      <c r="R156" s="336"/>
      <c r="S156" s="288"/>
      <c r="T156" s="288"/>
      <c r="U156" s="403"/>
      <c r="V156" s="403"/>
      <c r="W156" s="403"/>
      <c r="X156" s="252"/>
      <c r="Y156" s="252"/>
      <c r="Z156" s="252"/>
      <c r="AA156" s="252"/>
      <c r="AB156" s="252"/>
      <c r="AC156" s="252"/>
      <c r="AD156" s="252"/>
      <c r="AE156" s="252"/>
      <c r="AF156" s="252"/>
      <c r="AG156" s="252"/>
      <c r="AH156" s="252"/>
      <c r="AI156" s="252"/>
      <c r="AJ156" s="252"/>
      <c r="AK156" s="248"/>
      <c r="AL156" s="249"/>
      <c r="AM156" s="249"/>
      <c r="AN156" s="249"/>
      <c r="AO156" s="249"/>
      <c r="AP156" s="249"/>
      <c r="AQ156" s="249"/>
      <c r="AR156" s="10"/>
      <c r="AS156" s="10"/>
      <c r="AT156" s="10"/>
      <c r="AU156" s="288"/>
      <c r="AV156" s="288"/>
      <c r="AW156" s="288"/>
      <c r="AX156" s="288"/>
      <c r="AY156" s="288"/>
    </row>
    <row r="157" spans="1:51" ht="15.75" x14ac:dyDescent="0.5">
      <c r="A157" s="403"/>
      <c r="B157" s="403"/>
      <c r="C157" s="403"/>
      <c r="D157" s="403"/>
      <c r="E157" s="403"/>
      <c r="F157" s="403"/>
      <c r="G157" s="403"/>
      <c r="H157" s="403"/>
      <c r="I157" s="403"/>
      <c r="J157" s="403"/>
      <c r="K157" s="403"/>
      <c r="L157" s="403"/>
      <c r="M157" s="403"/>
      <c r="N157" s="403"/>
      <c r="O157" s="403"/>
      <c r="P157" s="403"/>
      <c r="Q157" s="403"/>
      <c r="R157" s="336"/>
      <c r="S157" s="288"/>
      <c r="T157" s="288"/>
      <c r="U157" s="403"/>
      <c r="V157" s="403"/>
      <c r="W157" s="403"/>
      <c r="X157" s="252"/>
      <c r="Y157" s="252"/>
      <c r="Z157" s="252"/>
      <c r="AA157" s="252"/>
      <c r="AB157" s="252"/>
      <c r="AC157" s="252"/>
      <c r="AD157" s="252"/>
      <c r="AE157" s="252"/>
      <c r="AF157" s="252"/>
      <c r="AG157" s="252"/>
      <c r="AH157" s="252"/>
      <c r="AI157" s="252"/>
      <c r="AJ157" s="252"/>
      <c r="AK157" s="248"/>
      <c r="AL157" s="249"/>
      <c r="AM157" s="249"/>
      <c r="AN157" s="249"/>
      <c r="AO157" s="249"/>
      <c r="AP157" s="249"/>
      <c r="AQ157" s="249"/>
      <c r="AR157" s="10"/>
      <c r="AS157" s="10"/>
      <c r="AT157" s="10"/>
      <c r="AU157" s="288"/>
      <c r="AV157" s="288"/>
      <c r="AW157" s="288"/>
      <c r="AX157" s="288"/>
      <c r="AY157" s="288"/>
    </row>
    <row r="158" spans="1:51" ht="15.75" x14ac:dyDescent="0.5">
      <c r="A158" s="403"/>
      <c r="B158" s="403"/>
      <c r="C158" s="403"/>
      <c r="D158" s="403"/>
      <c r="E158" s="403"/>
      <c r="F158" s="403"/>
      <c r="G158" s="403"/>
      <c r="H158" s="403"/>
      <c r="I158" s="403"/>
      <c r="J158" s="403"/>
      <c r="K158" s="403"/>
      <c r="L158" s="403"/>
      <c r="M158" s="403"/>
      <c r="N158" s="403"/>
      <c r="O158" s="403"/>
      <c r="P158" s="403"/>
      <c r="Q158" s="403"/>
      <c r="R158" s="336"/>
      <c r="S158" s="288"/>
      <c r="T158" s="288"/>
      <c r="U158" s="403"/>
      <c r="V158" s="403"/>
      <c r="W158" s="403"/>
      <c r="X158" s="252"/>
      <c r="Y158" s="252"/>
      <c r="Z158" s="252"/>
      <c r="AA158" s="252"/>
      <c r="AB158" s="252"/>
      <c r="AC158" s="252"/>
      <c r="AD158" s="252"/>
      <c r="AE158" s="252"/>
      <c r="AF158" s="252"/>
      <c r="AG158" s="252"/>
      <c r="AH158" s="252"/>
      <c r="AI158" s="252"/>
      <c r="AJ158" s="252"/>
      <c r="AK158" s="248"/>
      <c r="AL158" s="249"/>
      <c r="AM158" s="249"/>
      <c r="AN158" s="249"/>
      <c r="AO158" s="249"/>
      <c r="AP158" s="249"/>
      <c r="AQ158" s="249"/>
      <c r="AR158" s="10"/>
      <c r="AS158" s="10"/>
      <c r="AT158" s="10"/>
      <c r="AU158" s="288"/>
      <c r="AV158" s="288"/>
      <c r="AW158" s="288"/>
      <c r="AX158" s="288"/>
      <c r="AY158" s="288"/>
    </row>
    <row r="159" spans="1:51" ht="15.75" x14ac:dyDescent="0.5">
      <c r="A159" s="403"/>
      <c r="B159" s="403"/>
      <c r="C159" s="403"/>
      <c r="D159" s="403"/>
      <c r="E159" s="403"/>
      <c r="F159" s="403"/>
      <c r="G159" s="403"/>
      <c r="H159" s="403"/>
      <c r="I159" s="403"/>
      <c r="J159" s="403"/>
      <c r="K159" s="403"/>
      <c r="L159" s="403"/>
      <c r="M159" s="403"/>
      <c r="N159" s="403"/>
      <c r="O159" s="403"/>
      <c r="P159" s="403"/>
      <c r="Q159" s="403"/>
      <c r="R159" s="336"/>
      <c r="S159" s="288"/>
      <c r="T159" s="288"/>
      <c r="U159" s="403"/>
      <c r="V159" s="403"/>
      <c r="W159" s="403"/>
      <c r="X159" s="252"/>
      <c r="Y159" s="252"/>
      <c r="Z159" s="252"/>
      <c r="AA159" s="252"/>
      <c r="AB159" s="252"/>
      <c r="AC159" s="252"/>
      <c r="AD159" s="252"/>
      <c r="AE159" s="252"/>
      <c r="AF159" s="252"/>
      <c r="AG159" s="252"/>
      <c r="AH159" s="252"/>
      <c r="AI159" s="252"/>
      <c r="AJ159" s="252"/>
      <c r="AK159" s="248"/>
      <c r="AL159" s="249"/>
      <c r="AM159" s="249"/>
      <c r="AN159" s="249"/>
      <c r="AO159" s="249"/>
      <c r="AP159" s="249"/>
      <c r="AQ159" s="249"/>
      <c r="AR159" s="10"/>
      <c r="AS159" s="10"/>
      <c r="AT159" s="10"/>
      <c r="AU159" s="288"/>
      <c r="AV159" s="288"/>
      <c r="AW159" s="288"/>
      <c r="AX159" s="288"/>
      <c r="AY159" s="288"/>
    </row>
    <row r="160" spans="1:51" ht="15.75" x14ac:dyDescent="0.5">
      <c r="A160" s="404"/>
      <c r="B160" s="404"/>
      <c r="C160" s="403"/>
      <c r="D160" s="403"/>
      <c r="E160" s="403"/>
      <c r="F160" s="403"/>
      <c r="G160" s="403"/>
      <c r="H160" s="403"/>
      <c r="I160" s="403"/>
      <c r="J160" s="403"/>
      <c r="K160" s="403"/>
      <c r="L160" s="403"/>
      <c r="M160" s="403"/>
      <c r="N160" s="403"/>
      <c r="O160" s="403"/>
      <c r="P160" s="403"/>
      <c r="Q160" s="403"/>
      <c r="R160" s="336"/>
      <c r="S160" s="288"/>
      <c r="T160" s="288"/>
      <c r="U160" s="404"/>
      <c r="V160" s="403"/>
      <c r="W160" s="403"/>
      <c r="X160" s="252"/>
      <c r="Y160" s="252"/>
      <c r="Z160" s="252"/>
      <c r="AA160" s="252"/>
      <c r="AB160" s="252"/>
      <c r="AC160" s="252"/>
      <c r="AD160" s="252"/>
      <c r="AE160" s="252"/>
      <c r="AF160" s="252"/>
      <c r="AG160" s="252"/>
      <c r="AH160" s="252"/>
      <c r="AI160" s="252"/>
      <c r="AJ160" s="252"/>
      <c r="AK160" s="248"/>
      <c r="AL160" s="249"/>
      <c r="AM160" s="249"/>
      <c r="AN160" s="249"/>
      <c r="AO160" s="249"/>
      <c r="AP160" s="249"/>
      <c r="AQ160" s="249"/>
      <c r="AR160" s="10"/>
      <c r="AS160" s="10"/>
      <c r="AT160" s="10"/>
      <c r="AU160" s="288"/>
      <c r="AV160" s="288"/>
      <c r="AW160" s="288"/>
      <c r="AX160" s="288"/>
      <c r="AY160" s="288"/>
    </row>
    <row r="161" spans="1:51" ht="15.75" x14ac:dyDescent="0.5">
      <c r="A161" s="403"/>
      <c r="B161" s="403"/>
      <c r="C161" s="403"/>
      <c r="D161" s="403"/>
      <c r="E161" s="403"/>
      <c r="F161" s="403"/>
      <c r="G161" s="403"/>
      <c r="H161" s="403"/>
      <c r="I161" s="403"/>
      <c r="J161" s="403"/>
      <c r="K161" s="403"/>
      <c r="L161" s="403"/>
      <c r="M161" s="403"/>
      <c r="N161" s="403"/>
      <c r="O161" s="403"/>
      <c r="P161" s="403"/>
      <c r="Q161" s="403"/>
      <c r="R161" s="336"/>
      <c r="S161" s="288"/>
      <c r="T161" s="288"/>
      <c r="U161" s="403"/>
      <c r="V161" s="403"/>
      <c r="W161" s="403"/>
      <c r="X161" s="252"/>
      <c r="Y161" s="252"/>
      <c r="Z161" s="252"/>
      <c r="AA161" s="252"/>
      <c r="AB161" s="252"/>
      <c r="AC161" s="252"/>
      <c r="AD161" s="252"/>
      <c r="AE161" s="252"/>
      <c r="AF161" s="252"/>
      <c r="AG161" s="252"/>
      <c r="AH161" s="252"/>
      <c r="AI161" s="252"/>
      <c r="AJ161" s="252"/>
      <c r="AK161" s="248"/>
      <c r="AL161" s="249"/>
      <c r="AM161" s="249"/>
      <c r="AN161" s="249"/>
      <c r="AO161" s="249"/>
      <c r="AP161" s="249"/>
      <c r="AQ161" s="249"/>
      <c r="AR161" s="10"/>
      <c r="AS161" s="10"/>
      <c r="AT161" s="10"/>
      <c r="AU161" s="288"/>
      <c r="AV161" s="288"/>
      <c r="AW161" s="288"/>
      <c r="AX161" s="288"/>
      <c r="AY161" s="288"/>
    </row>
    <row r="162" spans="1:51" ht="15.75" x14ac:dyDescent="0.5">
      <c r="A162" s="403"/>
      <c r="B162" s="403"/>
      <c r="C162" s="403"/>
      <c r="D162" s="403"/>
      <c r="E162" s="403"/>
      <c r="F162" s="403"/>
      <c r="G162" s="403"/>
      <c r="H162" s="403"/>
      <c r="I162" s="403"/>
      <c r="J162" s="403"/>
      <c r="K162" s="403"/>
      <c r="L162" s="403"/>
      <c r="M162" s="403"/>
      <c r="N162" s="403"/>
      <c r="O162" s="403"/>
      <c r="P162" s="403"/>
      <c r="Q162" s="403"/>
      <c r="R162" s="336"/>
      <c r="S162" s="288"/>
      <c r="T162" s="288"/>
      <c r="U162" s="403"/>
      <c r="V162" s="403"/>
      <c r="W162" s="403"/>
      <c r="X162" s="252"/>
      <c r="Y162" s="252"/>
      <c r="Z162" s="252"/>
      <c r="AA162" s="252"/>
      <c r="AB162" s="252"/>
      <c r="AC162" s="252"/>
      <c r="AD162" s="252"/>
      <c r="AE162" s="252"/>
      <c r="AF162" s="252"/>
      <c r="AG162" s="252"/>
      <c r="AH162" s="252"/>
      <c r="AI162" s="252"/>
      <c r="AJ162" s="252"/>
      <c r="AK162" s="248"/>
      <c r="AL162" s="249"/>
      <c r="AM162" s="249"/>
      <c r="AN162" s="249"/>
      <c r="AO162" s="249"/>
      <c r="AP162" s="249"/>
      <c r="AQ162" s="249"/>
      <c r="AR162" s="10"/>
      <c r="AS162" s="10"/>
      <c r="AT162" s="10"/>
      <c r="AU162" s="288"/>
      <c r="AV162" s="288"/>
      <c r="AW162" s="288"/>
      <c r="AX162" s="288"/>
      <c r="AY162" s="288"/>
    </row>
    <row r="163" spans="1:51" x14ac:dyDescent="0.45">
      <c r="A163" s="406"/>
      <c r="B163" s="406"/>
      <c r="C163" s="406"/>
      <c r="D163" s="406"/>
      <c r="E163" s="406"/>
      <c r="F163" s="406"/>
      <c r="G163" s="406"/>
      <c r="H163" s="406"/>
      <c r="I163" s="406"/>
      <c r="J163" s="406"/>
      <c r="K163" s="406"/>
      <c r="L163" s="406"/>
      <c r="M163" s="406"/>
      <c r="N163" s="406"/>
      <c r="O163" s="406"/>
      <c r="P163" s="406"/>
      <c r="Q163" s="406"/>
      <c r="R163" s="396"/>
      <c r="U163" s="406"/>
      <c r="V163" s="406"/>
      <c r="W163" s="406"/>
      <c r="X163" s="258"/>
      <c r="Y163" s="258"/>
      <c r="Z163" s="258"/>
      <c r="AA163" s="258"/>
      <c r="AB163" s="258"/>
      <c r="AC163" s="258"/>
      <c r="AD163" s="258"/>
      <c r="AE163" s="258"/>
      <c r="AF163" s="258"/>
      <c r="AG163" s="258"/>
      <c r="AH163" s="258"/>
      <c r="AI163" s="258"/>
      <c r="AJ163" s="258"/>
      <c r="AK163" s="259"/>
    </row>
    <row r="164" spans="1:51" x14ac:dyDescent="0.45">
      <c r="A164" s="406"/>
      <c r="B164" s="406"/>
      <c r="C164" s="406"/>
      <c r="D164" s="406"/>
      <c r="E164" s="406"/>
      <c r="F164" s="406"/>
      <c r="G164" s="406"/>
      <c r="H164" s="406"/>
      <c r="I164" s="406"/>
      <c r="J164" s="406"/>
      <c r="K164" s="406"/>
      <c r="L164" s="406"/>
      <c r="M164" s="406"/>
      <c r="N164" s="406"/>
      <c r="O164" s="406"/>
      <c r="P164" s="406"/>
      <c r="Q164" s="406"/>
      <c r="R164" s="396"/>
      <c r="U164" s="406"/>
      <c r="V164" s="406"/>
      <c r="W164" s="406"/>
      <c r="X164" s="258"/>
      <c r="Y164" s="258"/>
      <c r="Z164" s="258"/>
      <c r="AA164" s="258"/>
      <c r="AB164" s="258"/>
      <c r="AC164" s="258"/>
      <c r="AD164" s="258"/>
      <c r="AE164" s="258"/>
      <c r="AF164" s="258"/>
      <c r="AG164" s="258"/>
      <c r="AH164" s="258"/>
      <c r="AI164" s="258"/>
      <c r="AJ164" s="258"/>
      <c r="AK164" s="259"/>
    </row>
    <row r="165" spans="1:51" x14ac:dyDescent="0.45">
      <c r="A165" s="406"/>
      <c r="B165" s="406"/>
      <c r="C165" s="406"/>
      <c r="D165" s="406"/>
      <c r="E165" s="406"/>
      <c r="F165" s="406"/>
      <c r="G165" s="406"/>
      <c r="H165" s="406"/>
      <c r="I165" s="406"/>
      <c r="J165" s="406"/>
      <c r="K165" s="406"/>
      <c r="L165" s="406"/>
      <c r="M165" s="406"/>
      <c r="N165" s="406"/>
      <c r="O165" s="406"/>
      <c r="P165" s="406"/>
      <c r="Q165" s="406"/>
      <c r="R165" s="396"/>
      <c r="U165" s="406"/>
      <c r="V165" s="406"/>
      <c r="W165" s="406"/>
      <c r="X165" s="258"/>
      <c r="Y165" s="258"/>
      <c r="Z165" s="258"/>
      <c r="AA165" s="258"/>
      <c r="AB165" s="258"/>
      <c r="AC165" s="258"/>
      <c r="AD165" s="258"/>
      <c r="AE165" s="258"/>
      <c r="AF165" s="258"/>
      <c r="AG165" s="258"/>
      <c r="AH165" s="258"/>
      <c r="AI165" s="258"/>
      <c r="AJ165" s="258"/>
      <c r="AK165" s="259"/>
    </row>
    <row r="166" spans="1:51" x14ac:dyDescent="0.45">
      <c r="A166" s="407"/>
      <c r="B166" s="407"/>
      <c r="C166" s="406"/>
      <c r="D166" s="406"/>
      <c r="E166" s="406"/>
      <c r="F166" s="406"/>
      <c r="G166" s="406"/>
      <c r="H166" s="406"/>
      <c r="I166" s="406"/>
      <c r="J166" s="406"/>
      <c r="K166" s="406"/>
      <c r="L166" s="406"/>
      <c r="M166" s="406"/>
      <c r="N166" s="406"/>
      <c r="O166" s="406"/>
      <c r="P166" s="406"/>
      <c r="Q166" s="406"/>
      <c r="R166" s="396"/>
      <c r="U166" s="407"/>
      <c r="V166" s="406"/>
      <c r="W166" s="406"/>
      <c r="X166" s="258"/>
      <c r="Y166" s="258"/>
      <c r="Z166" s="258"/>
      <c r="AA166" s="258"/>
      <c r="AB166" s="258"/>
      <c r="AC166" s="258"/>
      <c r="AD166" s="258"/>
      <c r="AE166" s="258"/>
      <c r="AF166" s="258"/>
      <c r="AG166" s="258"/>
      <c r="AH166" s="258"/>
      <c r="AI166" s="258"/>
      <c r="AJ166" s="258"/>
      <c r="AK166" s="259"/>
    </row>
    <row r="167" spans="1:51" x14ac:dyDescent="0.45">
      <c r="A167" s="406"/>
      <c r="B167" s="406"/>
      <c r="C167" s="406"/>
      <c r="D167" s="406"/>
      <c r="E167" s="406"/>
      <c r="F167" s="406"/>
      <c r="G167" s="406"/>
      <c r="H167" s="406"/>
      <c r="I167" s="406"/>
      <c r="J167" s="406"/>
      <c r="K167" s="406"/>
      <c r="L167" s="406"/>
      <c r="M167" s="406"/>
      <c r="N167" s="406"/>
      <c r="O167" s="406"/>
      <c r="P167" s="406"/>
      <c r="Q167" s="406"/>
      <c r="R167" s="396"/>
      <c r="U167" s="406"/>
      <c r="V167" s="406"/>
      <c r="W167" s="406"/>
      <c r="X167" s="258"/>
      <c r="Y167" s="258"/>
      <c r="Z167" s="258"/>
      <c r="AA167" s="258"/>
      <c r="AB167" s="258"/>
      <c r="AC167" s="258"/>
      <c r="AD167" s="258"/>
      <c r="AE167" s="258"/>
      <c r="AF167" s="258"/>
      <c r="AG167" s="258"/>
      <c r="AH167" s="258"/>
      <c r="AI167" s="258"/>
      <c r="AJ167" s="258"/>
      <c r="AK167" s="259"/>
    </row>
    <row r="168" spans="1:51" x14ac:dyDescent="0.45">
      <c r="A168" s="406"/>
      <c r="B168" s="406"/>
      <c r="C168" s="406"/>
      <c r="D168" s="406"/>
      <c r="E168" s="406"/>
      <c r="F168" s="406"/>
      <c r="G168" s="406"/>
      <c r="H168" s="406"/>
      <c r="I168" s="406"/>
      <c r="J168" s="406"/>
      <c r="K168" s="406"/>
      <c r="L168" s="406"/>
      <c r="M168" s="406"/>
      <c r="N168" s="406"/>
      <c r="O168" s="406"/>
      <c r="P168" s="406"/>
      <c r="Q168" s="406"/>
      <c r="R168" s="396"/>
      <c r="U168" s="406"/>
      <c r="V168" s="406"/>
      <c r="W168" s="406"/>
      <c r="X168" s="258"/>
      <c r="Y168" s="258"/>
      <c r="Z168" s="258"/>
      <c r="AA168" s="258"/>
      <c r="AB168" s="258"/>
      <c r="AC168" s="258"/>
      <c r="AD168" s="258"/>
      <c r="AE168" s="258"/>
      <c r="AF168" s="258"/>
      <c r="AG168" s="258"/>
      <c r="AH168" s="258"/>
      <c r="AI168" s="258"/>
      <c r="AJ168" s="258"/>
      <c r="AK168" s="259"/>
    </row>
    <row r="169" spans="1:51" x14ac:dyDescent="0.45">
      <c r="A169" s="406"/>
      <c r="B169" s="406"/>
      <c r="C169" s="406"/>
      <c r="D169" s="406"/>
      <c r="E169" s="406"/>
      <c r="F169" s="406"/>
      <c r="G169" s="406"/>
      <c r="H169" s="406"/>
      <c r="I169" s="406"/>
      <c r="J169" s="406"/>
      <c r="K169" s="406"/>
      <c r="L169" s="406"/>
      <c r="M169" s="406"/>
      <c r="N169" s="406"/>
      <c r="O169" s="406"/>
      <c r="P169" s="406"/>
      <c r="Q169" s="406"/>
      <c r="R169" s="396"/>
      <c r="U169" s="406"/>
      <c r="V169" s="406"/>
      <c r="W169" s="406"/>
      <c r="X169" s="258"/>
      <c r="Y169" s="258"/>
      <c r="Z169" s="258"/>
      <c r="AA169" s="258"/>
      <c r="AB169" s="258"/>
      <c r="AC169" s="258"/>
      <c r="AD169" s="258"/>
      <c r="AE169" s="258"/>
      <c r="AF169" s="258"/>
      <c r="AG169" s="258"/>
      <c r="AH169" s="258"/>
      <c r="AI169" s="258"/>
      <c r="AJ169" s="258"/>
      <c r="AK169" s="259"/>
    </row>
    <row r="170" spans="1:51" x14ac:dyDescent="0.45">
      <c r="A170" s="406"/>
      <c r="B170" s="406"/>
      <c r="C170" s="406"/>
      <c r="D170" s="406"/>
      <c r="E170" s="406"/>
      <c r="F170" s="406"/>
      <c r="G170" s="406"/>
      <c r="H170" s="406"/>
      <c r="I170" s="406"/>
      <c r="J170" s="406"/>
      <c r="K170" s="406"/>
      <c r="L170" s="406"/>
      <c r="M170" s="406"/>
      <c r="N170" s="406"/>
      <c r="O170" s="406"/>
      <c r="P170" s="406"/>
      <c r="Q170" s="406"/>
      <c r="R170" s="396"/>
      <c r="U170" s="406"/>
      <c r="V170" s="406"/>
      <c r="W170" s="406"/>
      <c r="X170" s="258"/>
      <c r="Y170" s="258"/>
      <c r="Z170" s="258"/>
      <c r="AA170" s="258"/>
      <c r="AB170" s="258"/>
      <c r="AC170" s="258"/>
      <c r="AD170" s="258"/>
      <c r="AE170" s="258"/>
      <c r="AF170" s="258"/>
      <c r="AG170" s="258"/>
      <c r="AH170" s="258"/>
      <c r="AI170" s="258"/>
      <c r="AJ170" s="258"/>
      <c r="AK170" s="259"/>
    </row>
    <row r="171" spans="1:51" x14ac:dyDescent="0.45">
      <c r="A171" s="396"/>
      <c r="B171" s="396"/>
      <c r="C171" s="396"/>
      <c r="D171" s="396"/>
      <c r="E171" s="396"/>
      <c r="F171" s="396"/>
      <c r="G171" s="396"/>
      <c r="H171" s="396"/>
      <c r="I171" s="396"/>
      <c r="J171" s="396"/>
      <c r="K171" s="396"/>
      <c r="L171" s="396"/>
      <c r="M171" s="396"/>
      <c r="N171" s="396"/>
      <c r="O171" s="396"/>
      <c r="P171" s="396"/>
      <c r="Q171" s="396"/>
      <c r="R171" s="396"/>
      <c r="U171" s="396"/>
      <c r="V171" s="396"/>
      <c r="W171" s="396"/>
      <c r="X171" s="259"/>
      <c r="Y171" s="259"/>
      <c r="Z171" s="259"/>
      <c r="AA171" s="259"/>
      <c r="AB171" s="259"/>
      <c r="AC171" s="259"/>
      <c r="AD171" s="259"/>
      <c r="AE171" s="259"/>
      <c r="AF171" s="259"/>
      <c r="AG171" s="259"/>
      <c r="AH171" s="259"/>
      <c r="AI171" s="259"/>
      <c r="AJ171" s="259"/>
      <c r="AK171" s="259"/>
    </row>
    <row r="172" spans="1:51" x14ac:dyDescent="0.45">
      <c r="A172" s="396"/>
      <c r="B172" s="396"/>
      <c r="C172" s="396"/>
      <c r="D172" s="396"/>
      <c r="E172" s="396"/>
      <c r="F172" s="396"/>
      <c r="G172" s="396"/>
      <c r="H172" s="396"/>
      <c r="I172" s="396"/>
      <c r="J172" s="396"/>
      <c r="K172" s="396"/>
      <c r="L172" s="396"/>
      <c r="M172" s="396"/>
      <c r="N172" s="396"/>
      <c r="O172" s="396"/>
      <c r="P172" s="396"/>
      <c r="Q172" s="396"/>
      <c r="R172" s="396"/>
    </row>
  </sheetData>
  <sheetProtection algorithmName="SHA-512" hashValue="96DqAuhsClgoJtiz2BwDZ5bhjNZCjSCTvCx3EuXW4Umh398bYtmjnZaWLqFanj4rymhQFCZdC/1PbDawlITEUQ==" saltValue="qJWoCLEb3MkFQQIiQkGPaw==" spinCount="100000" sheet="1" selectLockedCells="1"/>
  <mergeCells count="13">
    <mergeCell ref="A61:B61"/>
    <mergeCell ref="A1:E1"/>
    <mergeCell ref="A2:G2"/>
    <mergeCell ref="A13:B13"/>
    <mergeCell ref="A27:B27"/>
    <mergeCell ref="A3:R3"/>
    <mergeCell ref="A6:B6"/>
    <mergeCell ref="A7:B7"/>
    <mergeCell ref="A56:B56"/>
    <mergeCell ref="A57:B57"/>
    <mergeCell ref="A58:B58"/>
    <mergeCell ref="A59:B59"/>
    <mergeCell ref="A60:B60"/>
  </mergeCells>
  <phoneticPr fontId="0" type="noConversion"/>
  <conditionalFormatting sqref="A56:A61">
    <cfRule type="expression" dxfId="9" priority="1" stopIfTrue="1">
      <formula>$AZ$49</formula>
    </cfRule>
  </conditionalFormatting>
  <conditionalFormatting sqref="A50:B52">
    <cfRule type="expression" dxfId="8" priority="7" stopIfTrue="1">
      <formula>$AZ$48</formula>
    </cfRule>
  </conditionalFormatting>
  <conditionalFormatting sqref="A63:B65">
    <cfRule type="expression" dxfId="7" priority="3" stopIfTrue="1">
      <formula>$AZ$50</formula>
    </cfRule>
  </conditionalFormatting>
  <conditionalFormatting sqref="A48:AQ49 C53:C54 A53:B55 D53:AQ62 A62:B62 D63 G63:R63">
    <cfRule type="expression" dxfId="6" priority="26" stopIfTrue="1">
      <formula>$AZ$49</formula>
    </cfRule>
  </conditionalFormatting>
  <conditionalFormatting sqref="C50:C51">
    <cfRule type="expression" dxfId="5" priority="2" stopIfTrue="1">
      <formula>$AZ$48</formula>
    </cfRule>
  </conditionalFormatting>
  <conditionalFormatting sqref="C52:AQ52">
    <cfRule type="expression" dxfId="4" priority="12" stopIfTrue="1">
      <formula>$AZ$48</formula>
    </cfRule>
  </conditionalFormatting>
  <conditionalFormatting sqref="D50:D51">
    <cfRule type="expression" dxfId="3" priority="5" stopIfTrue="1">
      <formula>$AZ$49</formula>
    </cfRule>
  </conditionalFormatting>
  <conditionalFormatting sqref="D64:D65">
    <cfRule type="expression" dxfId="2" priority="28" stopIfTrue="1">
      <formula>$AZ$50</formula>
    </cfRule>
  </conditionalFormatting>
  <conditionalFormatting sqref="E50:AQ51">
    <cfRule type="expression" dxfId="1" priority="9" stopIfTrue="1">
      <formula>$AZ$48</formula>
    </cfRule>
  </conditionalFormatting>
  <conditionalFormatting sqref="AR50">
    <cfRule type="expression" dxfId="0" priority="11" stopIfTrue="1">
      <formula>$AZ$48</formula>
    </cfRule>
  </conditionalFormatting>
  <pageMargins left="0.7" right="0.7" top="0.75" bottom="0.75" header="0.3" footer="0.3"/>
  <pageSetup scale="37" fitToHeight="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0000"/>
    <pageSetUpPr fitToPage="1"/>
  </sheetPr>
  <dimension ref="A1:R55"/>
  <sheetViews>
    <sheetView tabSelected="1" view="pageBreakPreview" zoomScale="115" zoomScaleNormal="85" zoomScaleSheetLayoutView="115" workbookViewId="0">
      <selection activeCell="A5" sqref="A5"/>
    </sheetView>
  </sheetViews>
  <sheetFormatPr defaultColWidth="9.1328125" defaultRowHeight="14.25" x14ac:dyDescent="0.45"/>
  <cols>
    <col min="1" max="13" width="10.73046875" style="19" customWidth="1"/>
    <col min="14" max="14" width="12.86328125" style="19" customWidth="1"/>
    <col min="15" max="16384" width="9.1328125" style="19"/>
  </cols>
  <sheetData>
    <row r="1" spans="1:18" ht="30" customHeight="1" x14ac:dyDescent="0.7">
      <c r="A1" s="1031" t="str">
        <f>Summary!A1</f>
        <v>Insert Project Name</v>
      </c>
      <c r="B1" s="1032"/>
      <c r="C1" s="1032"/>
      <c r="D1" s="1032"/>
      <c r="E1" s="1032"/>
      <c r="F1" s="1032"/>
      <c r="G1" s="1032"/>
      <c r="H1" s="1033"/>
      <c r="I1" s="1033"/>
      <c r="J1" s="1033"/>
      <c r="K1" s="1033"/>
      <c r="L1" s="1033"/>
      <c r="M1" s="1033"/>
      <c r="N1" s="1034"/>
    </row>
    <row r="2" spans="1:18" ht="19.350000000000001" customHeight="1" x14ac:dyDescent="0.5">
      <c r="A2" s="1035" t="s">
        <v>431</v>
      </c>
      <c r="B2" s="1035"/>
      <c r="C2" s="1035"/>
      <c r="D2" s="1036"/>
      <c r="E2" s="1036"/>
      <c r="F2" s="1036"/>
      <c r="G2" s="1036"/>
      <c r="H2" s="1036"/>
      <c r="I2" s="1036"/>
      <c r="J2" s="1036"/>
      <c r="K2" s="1036"/>
      <c r="L2" s="1036"/>
      <c r="M2" s="1036"/>
      <c r="N2" s="1036"/>
    </row>
    <row r="3" spans="1:18" ht="19.350000000000001" customHeight="1" x14ac:dyDescent="0.45">
      <c r="A3" s="1037"/>
      <c r="B3" s="1037"/>
      <c r="C3" s="1037"/>
      <c r="D3" s="1037"/>
      <c r="E3" s="1037"/>
      <c r="F3" s="1037"/>
      <c r="G3" s="1037"/>
      <c r="H3" s="1037"/>
      <c r="I3" s="1037"/>
      <c r="J3" s="1037"/>
      <c r="K3" s="1037"/>
      <c r="L3" s="1037"/>
      <c r="M3" s="1037"/>
      <c r="N3" s="1037"/>
    </row>
    <row r="4" spans="1:18" ht="36" customHeight="1" x14ac:dyDescent="0.45">
      <c r="A4" s="1038" t="s">
        <v>470</v>
      </c>
      <c r="B4" s="1039"/>
      <c r="C4" s="1039"/>
      <c r="D4" s="1039"/>
      <c r="E4" s="1039"/>
      <c r="F4" s="1039"/>
      <c r="G4" s="1039"/>
      <c r="H4" s="1039"/>
      <c r="I4" s="1039"/>
      <c r="J4" s="1039"/>
      <c r="K4" s="1039"/>
      <c r="L4" s="1039"/>
      <c r="M4" s="1039"/>
      <c r="N4" s="1040"/>
    </row>
    <row r="5" spans="1:18" ht="16.350000000000001" customHeight="1" x14ac:dyDescent="0.5">
      <c r="A5" s="48"/>
      <c r="B5" s="1041" t="s">
        <v>276</v>
      </c>
      <c r="C5" s="1035"/>
      <c r="D5" s="1035"/>
      <c r="E5" s="1035"/>
      <c r="F5" s="1035"/>
      <c r="G5" s="1035"/>
      <c r="H5" s="1035"/>
      <c r="I5" s="1035"/>
      <c r="J5" s="1035"/>
      <c r="K5" s="1042"/>
      <c r="L5" s="1042"/>
      <c r="M5" s="1042"/>
      <c r="N5" s="1043"/>
    </row>
    <row r="6" spans="1:18" ht="36" customHeight="1" x14ac:dyDescent="0.45">
      <c r="A6" s="48"/>
      <c r="B6" s="1044" t="s">
        <v>882</v>
      </c>
      <c r="C6" s="1039"/>
      <c r="D6" s="1039"/>
      <c r="E6" s="1039"/>
      <c r="F6" s="1039"/>
      <c r="G6" s="1039"/>
      <c r="H6" s="1039"/>
      <c r="I6" s="1039"/>
      <c r="J6" s="1039"/>
      <c r="K6" s="1039"/>
      <c r="L6" s="1039"/>
      <c r="M6" s="1039"/>
      <c r="N6" s="1040"/>
    </row>
    <row r="7" spans="1:18" ht="16.350000000000001" customHeight="1" x14ac:dyDescent="0.5">
      <c r="A7" s="1045"/>
      <c r="B7" s="1046" t="s">
        <v>465</v>
      </c>
      <c r="C7" s="1041" t="s">
        <v>464</v>
      </c>
      <c r="D7" s="1035"/>
      <c r="E7" s="1035"/>
      <c r="F7" s="1035"/>
      <c r="G7" s="1047"/>
      <c r="H7" s="919"/>
      <c r="I7" s="920"/>
      <c r="J7" s="1058" t="s">
        <v>466</v>
      </c>
      <c r="K7" s="1059"/>
      <c r="L7" s="1059"/>
      <c r="M7" s="1059"/>
      <c r="N7" s="1060"/>
    </row>
    <row r="8" spans="1:18" s="426" customFormat="1" ht="34.15" customHeight="1" x14ac:dyDescent="0.45">
      <c r="A8" s="1045"/>
      <c r="B8" s="1048" t="s">
        <v>467</v>
      </c>
      <c r="C8" s="1049" t="s">
        <v>430</v>
      </c>
      <c r="D8" s="1050"/>
      <c r="E8" s="1050"/>
      <c r="F8" s="1050"/>
      <c r="G8" s="1051"/>
      <c r="H8" s="1048" t="str">
        <f>IF(Summary!G35&gt;=15, "Yes", "No")</f>
        <v>No</v>
      </c>
      <c r="I8" s="1044" t="s">
        <v>872</v>
      </c>
      <c r="J8" s="1039"/>
      <c r="K8" s="1039"/>
      <c r="L8" s="1039"/>
      <c r="M8" s="1039"/>
      <c r="N8" s="1040"/>
    </row>
    <row r="9" spans="1:18" ht="16.350000000000001" customHeight="1" x14ac:dyDescent="0.5">
      <c r="A9" s="1052"/>
      <c r="B9" s="1053" t="s">
        <v>468</v>
      </c>
      <c r="C9" s="1054" t="s">
        <v>429</v>
      </c>
      <c r="D9" s="1054"/>
      <c r="E9" s="1054"/>
      <c r="F9" s="1054"/>
      <c r="G9" s="1055"/>
      <c r="H9" s="917"/>
      <c r="I9" s="918"/>
      <c r="J9" s="260" t="s">
        <v>462</v>
      </c>
      <c r="K9" s="1061"/>
      <c r="L9" s="921"/>
      <c r="M9" s="918"/>
      <c r="N9" s="1062"/>
    </row>
    <row r="10" spans="1:18" ht="19.149999999999999" customHeight="1" x14ac:dyDescent="0.5">
      <c r="A10" s="1056"/>
      <c r="B10" s="1057"/>
      <c r="C10" s="1035" t="s">
        <v>463</v>
      </c>
      <c r="D10" s="1035"/>
      <c r="E10" s="1035"/>
      <c r="F10" s="1035"/>
      <c r="G10" s="1047"/>
      <c r="H10" s="14" t="str">
        <f>IF(L9&gt;=(0.75*H9), "Yes", "No")</f>
        <v>Yes</v>
      </c>
      <c r="I10" s="905" t="s">
        <v>873</v>
      </c>
      <c r="J10" s="906"/>
      <c r="K10" s="906"/>
      <c r="L10" s="906"/>
      <c r="M10" s="906"/>
      <c r="N10" s="907"/>
    </row>
    <row r="11" spans="1:18" ht="35.1" customHeight="1" x14ac:dyDescent="0.45">
      <c r="A11" s="1063" t="str">
        <f>IF(OR(H8="No", H10="No"), "Yes", "No")</f>
        <v>Yes</v>
      </c>
      <c r="B11" s="1064" t="s">
        <v>469</v>
      </c>
      <c r="C11" s="1065"/>
      <c r="D11" s="1065"/>
      <c r="E11" s="1065"/>
      <c r="F11" s="1065"/>
      <c r="G11" s="1065"/>
      <c r="H11" s="1065"/>
      <c r="I11" s="1065"/>
      <c r="J11" s="1065"/>
      <c r="K11" s="1065"/>
      <c r="L11" s="1065"/>
      <c r="M11" s="1065"/>
      <c r="N11" s="1066"/>
    </row>
    <row r="12" spans="1:18" ht="16.350000000000001" customHeight="1" x14ac:dyDescent="0.5">
      <c r="A12" s="1036"/>
      <c r="B12" s="1036"/>
      <c r="C12" s="1036"/>
      <c r="D12" s="1036"/>
      <c r="E12" s="1036"/>
      <c r="F12" s="1036"/>
      <c r="G12" s="1036"/>
      <c r="H12" s="1036"/>
      <c r="I12" s="1036"/>
      <c r="J12" s="1036"/>
      <c r="K12" s="1037"/>
      <c r="L12" s="1037"/>
      <c r="M12" s="1037"/>
      <c r="N12" s="1037"/>
    </row>
    <row r="13" spans="1:18" ht="16.350000000000001" customHeight="1" x14ac:dyDescent="0.5">
      <c r="A13" s="1067" t="s">
        <v>871</v>
      </c>
      <c r="B13" s="1068"/>
      <c r="C13" s="1068"/>
      <c r="D13" s="1068"/>
      <c r="E13" s="1068"/>
      <c r="F13" s="1068"/>
      <c r="G13" s="1068"/>
      <c r="H13" s="1068"/>
      <c r="I13" s="1068"/>
      <c r="J13" s="1068"/>
      <c r="K13" s="1069"/>
      <c r="L13" s="1069"/>
      <c r="M13" s="1069"/>
      <c r="N13" s="1070"/>
    </row>
    <row r="14" spans="1:18" ht="16.350000000000001" customHeight="1" x14ac:dyDescent="0.5">
      <c r="A14" s="1036" t="s">
        <v>423</v>
      </c>
      <c r="B14" s="1036"/>
      <c r="C14" s="1036"/>
      <c r="D14" s="1036"/>
      <c r="E14" s="1036"/>
      <c r="F14" s="1036"/>
      <c r="G14" s="1036"/>
      <c r="H14" s="1036"/>
      <c r="I14" s="1036"/>
      <c r="J14" s="1036"/>
      <c r="K14" s="1037"/>
      <c r="L14" s="1037"/>
      <c r="M14" s="1037"/>
      <c r="N14" s="1037"/>
    </row>
    <row r="15" spans="1:18" ht="16.350000000000001" customHeight="1" x14ac:dyDescent="0.5">
      <c r="A15" s="1036" t="s">
        <v>424</v>
      </c>
      <c r="B15" s="1036"/>
      <c r="C15" s="1036"/>
      <c r="D15" s="1036"/>
      <c r="E15" s="1036"/>
      <c r="F15" s="1036"/>
      <c r="G15" s="1036"/>
      <c r="H15" s="1036"/>
      <c r="I15" s="1036"/>
      <c r="J15" s="1036"/>
      <c r="K15" s="1037"/>
      <c r="L15" s="1037"/>
      <c r="M15" s="1037"/>
      <c r="N15" s="1037"/>
    </row>
    <row r="16" spans="1:18" ht="16.350000000000001" customHeight="1" x14ac:dyDescent="0.5">
      <c r="A16" s="1036" t="s">
        <v>425</v>
      </c>
      <c r="B16" s="1036"/>
      <c r="C16" s="1036"/>
      <c r="D16" s="1036"/>
      <c r="E16" s="1036"/>
      <c r="F16" s="1036"/>
      <c r="G16" s="1036"/>
      <c r="H16" s="1036"/>
      <c r="I16" s="1036"/>
      <c r="J16" s="1036"/>
      <c r="K16" s="1037"/>
      <c r="L16" s="1037"/>
      <c r="M16" s="1037"/>
      <c r="N16" s="1037"/>
      <c r="R16" s="19" t="s">
        <v>53</v>
      </c>
    </row>
    <row r="17" spans="1:16" ht="16.350000000000001" customHeight="1" x14ac:dyDescent="0.5">
      <c r="A17" s="1036" t="s">
        <v>0</v>
      </c>
      <c r="B17" s="1036"/>
      <c r="C17" s="1036"/>
      <c r="D17" s="1036"/>
      <c r="E17" s="1036"/>
      <c r="F17" s="1036"/>
      <c r="G17" s="1036"/>
      <c r="H17" s="1036"/>
      <c r="I17" s="1036"/>
      <c r="J17" s="1036"/>
      <c r="K17" s="1037"/>
      <c r="L17" s="1037"/>
      <c r="M17" s="1037"/>
      <c r="N17" s="1037"/>
    </row>
    <row r="18" spans="1:16" ht="16.350000000000001" customHeight="1" x14ac:dyDescent="0.5">
      <c r="A18" s="1036"/>
      <c r="B18" s="1036"/>
      <c r="C18" s="1036"/>
      <c r="D18" s="1036"/>
      <c r="E18" s="1036"/>
      <c r="F18" s="1036"/>
      <c r="G18" s="1036"/>
      <c r="H18" s="1036"/>
      <c r="I18" s="1036"/>
      <c r="J18" s="1036"/>
      <c r="K18" s="1037"/>
      <c r="L18" s="1037"/>
      <c r="M18" s="1037"/>
      <c r="N18" s="1037"/>
    </row>
    <row r="19" spans="1:16" ht="48" customHeight="1" x14ac:dyDescent="0.5">
      <c r="A19" s="1071" t="s">
        <v>426</v>
      </c>
      <c r="B19" s="1071"/>
      <c r="C19" s="1071"/>
      <c r="D19" s="1064" t="s">
        <v>427</v>
      </c>
      <c r="E19" s="1072"/>
      <c r="F19" s="1073"/>
      <c r="G19" s="1071" t="s">
        <v>428</v>
      </c>
      <c r="H19" s="1071"/>
      <c r="I19" s="1071"/>
      <c r="J19" s="1036"/>
      <c r="K19" s="1037"/>
      <c r="L19" s="1037"/>
      <c r="M19" s="1037"/>
      <c r="N19" s="1037"/>
    </row>
    <row r="20" spans="1:16" ht="16.350000000000001" customHeight="1" x14ac:dyDescent="0.5">
      <c r="A20" s="1074">
        <f>'Unit Mix &amp; Rental Income'!F15</f>
        <v>0</v>
      </c>
      <c r="B20" s="1074"/>
      <c r="C20" s="1074"/>
      <c r="D20" s="1075">
        <f>ROUNDUP((IF(E21&gt;1,E21,1)),0)</f>
        <v>1</v>
      </c>
      <c r="E20" s="1075"/>
      <c r="F20" s="1075"/>
      <c r="G20" s="1075">
        <f>ROUNDUP(IF(H21&gt;1,H21,1),0)</f>
        <v>1</v>
      </c>
      <c r="H20" s="1075"/>
      <c r="I20" s="1075"/>
      <c r="J20" s="1036"/>
      <c r="K20" s="1037"/>
      <c r="L20" s="1037"/>
      <c r="M20" s="1037"/>
      <c r="N20" s="1037"/>
    </row>
    <row r="21" spans="1:16" ht="16.350000000000001" customHeight="1" x14ac:dyDescent="0.5">
      <c r="A21" s="1076"/>
      <c r="B21" s="1076"/>
      <c r="C21" s="1076"/>
      <c r="D21" s="1076"/>
      <c r="E21" s="1077">
        <f>0.05*A20</f>
        <v>0</v>
      </c>
      <c r="F21" s="1037"/>
      <c r="G21" s="1037"/>
      <c r="H21" s="1077">
        <f>0.02*A20</f>
        <v>0</v>
      </c>
      <c r="I21" s="1037"/>
      <c r="J21" s="1037"/>
      <c r="K21" s="1037"/>
      <c r="L21" s="1037"/>
      <c r="M21" s="1037"/>
      <c r="N21" s="1037"/>
    </row>
    <row r="22" spans="1:16" ht="16.350000000000001" customHeight="1" x14ac:dyDescent="0.45">
      <c r="A22" s="1038" t="s">
        <v>432</v>
      </c>
      <c r="B22" s="1039"/>
      <c r="C22" s="1039"/>
      <c r="D22" s="1039"/>
      <c r="E22" s="1039"/>
      <c r="F22" s="1039"/>
      <c r="G22" s="1039"/>
      <c r="H22" s="1039"/>
      <c r="I22" s="1039"/>
      <c r="J22" s="1039"/>
      <c r="K22" s="1039"/>
      <c r="L22" s="1039"/>
      <c r="M22" s="1039"/>
      <c r="N22" s="1040"/>
    </row>
    <row r="23" spans="1:16" ht="16.350000000000001" customHeight="1" x14ac:dyDescent="0.5">
      <c r="A23" s="1036" t="s">
        <v>695</v>
      </c>
      <c r="B23" s="1036"/>
      <c r="C23" s="1036"/>
      <c r="D23" s="1036"/>
      <c r="E23" s="1036"/>
      <c r="F23" s="1036"/>
      <c r="G23" s="1036"/>
      <c r="H23" s="1036"/>
      <c r="I23" s="1036"/>
      <c r="J23" s="1036"/>
      <c r="K23" s="1036"/>
      <c r="L23" s="1036"/>
      <c r="M23" s="1036"/>
      <c r="N23" s="1036"/>
      <c r="O23" s="10"/>
      <c r="P23" s="10"/>
    </row>
    <row r="24" spans="1:16" ht="16.350000000000001" customHeight="1" x14ac:dyDescent="0.5">
      <c r="A24" s="48"/>
      <c r="B24" s="1044" t="s">
        <v>433</v>
      </c>
      <c r="C24" s="1039"/>
      <c r="D24" s="1039"/>
      <c r="E24" s="1039"/>
      <c r="F24" s="1039"/>
      <c r="G24" s="1039"/>
      <c r="H24" s="1039"/>
      <c r="I24" s="1039"/>
      <c r="J24" s="1039"/>
      <c r="K24" s="1039"/>
      <c r="L24" s="1039"/>
      <c r="M24" s="1039"/>
      <c r="N24" s="1040"/>
      <c r="O24" s="10"/>
      <c r="P24" s="10"/>
    </row>
    <row r="25" spans="1:16" ht="16.350000000000001" customHeight="1" x14ac:dyDescent="0.5">
      <c r="A25" s="48"/>
      <c r="B25" s="1044" t="s">
        <v>434</v>
      </c>
      <c r="C25" s="1039"/>
      <c r="D25" s="1039"/>
      <c r="E25" s="1039"/>
      <c r="F25" s="1039"/>
      <c r="G25" s="1039"/>
      <c r="H25" s="1039"/>
      <c r="I25" s="1039"/>
      <c r="J25" s="1039"/>
      <c r="K25" s="1039"/>
      <c r="L25" s="1039"/>
      <c r="M25" s="1039"/>
      <c r="N25" s="1040"/>
      <c r="O25" s="10"/>
      <c r="P25" s="10"/>
    </row>
    <row r="26" spans="1:16" ht="36" customHeight="1" x14ac:dyDescent="0.5">
      <c r="A26" s="48"/>
      <c r="B26" s="1044" t="s">
        <v>435</v>
      </c>
      <c r="C26" s="1039"/>
      <c r="D26" s="1039"/>
      <c r="E26" s="1039"/>
      <c r="F26" s="1039"/>
      <c r="G26" s="1039"/>
      <c r="H26" s="1039"/>
      <c r="I26" s="1039"/>
      <c r="J26" s="1039"/>
      <c r="K26" s="1039"/>
      <c r="L26" s="1039"/>
      <c r="M26" s="1039"/>
      <c r="N26" s="1040"/>
      <c r="O26" s="10"/>
      <c r="P26" s="10"/>
    </row>
    <row r="27" spans="1:16" ht="36" customHeight="1" x14ac:dyDescent="0.5">
      <c r="A27" s="48"/>
      <c r="B27" s="1044" t="s">
        <v>436</v>
      </c>
      <c r="C27" s="1039"/>
      <c r="D27" s="1039"/>
      <c r="E27" s="1039"/>
      <c r="F27" s="1039"/>
      <c r="G27" s="1039"/>
      <c r="H27" s="1039"/>
      <c r="I27" s="1039"/>
      <c r="J27" s="1039"/>
      <c r="K27" s="1039"/>
      <c r="L27" s="1039"/>
      <c r="M27" s="1039"/>
      <c r="N27" s="1040"/>
      <c r="O27" s="10"/>
      <c r="P27" s="10"/>
    </row>
    <row r="28" spans="1:16" ht="16.350000000000001" customHeight="1" x14ac:dyDescent="0.5">
      <c r="A28" s="1036" t="s">
        <v>437</v>
      </c>
      <c r="B28" s="1037"/>
      <c r="C28" s="1037"/>
      <c r="D28" s="1037"/>
      <c r="E28" s="1037"/>
      <c r="F28" s="1037"/>
      <c r="G28" s="1037"/>
      <c r="H28" s="1037"/>
      <c r="I28" s="1037"/>
      <c r="J28" s="1037"/>
      <c r="K28" s="1037"/>
      <c r="L28" s="1037"/>
      <c r="M28" s="1037"/>
      <c r="N28" s="1037"/>
    </row>
    <row r="29" spans="1:16" ht="63.75" customHeight="1" x14ac:dyDescent="0.5">
      <c r="A29" s="48"/>
      <c r="B29" s="1078" t="s">
        <v>735</v>
      </c>
      <c r="C29" s="1079"/>
      <c r="D29" s="1079"/>
      <c r="E29" s="1079"/>
      <c r="F29" s="1079"/>
      <c r="G29" s="1079"/>
      <c r="H29" s="1079"/>
      <c r="I29" s="1079"/>
      <c r="J29" s="1079"/>
      <c r="K29" s="1079"/>
      <c r="L29" s="1079"/>
      <c r="M29" s="1079"/>
      <c r="N29" s="1080"/>
      <c r="O29" s="10"/>
      <c r="P29" s="420" t="s">
        <v>699</v>
      </c>
    </row>
    <row r="30" spans="1:16" ht="16.350000000000001" customHeight="1" x14ac:dyDescent="0.5">
      <c r="A30" s="48"/>
      <c r="B30" s="1044" t="s">
        <v>624</v>
      </c>
      <c r="C30" s="1039"/>
      <c r="D30" s="1039"/>
      <c r="E30" s="1039"/>
      <c r="F30" s="1039"/>
      <c r="G30" s="1039"/>
      <c r="H30" s="1039"/>
      <c r="I30" s="1039"/>
      <c r="J30" s="1039"/>
      <c r="K30" s="1039"/>
      <c r="L30" s="1039"/>
      <c r="M30" s="1039"/>
      <c r="N30" s="1040"/>
      <c r="O30" s="10"/>
      <c r="P30" s="420" t="s">
        <v>700</v>
      </c>
    </row>
    <row r="31" spans="1:16" ht="16.350000000000001" customHeight="1" x14ac:dyDescent="0.5">
      <c r="A31" s="48"/>
      <c r="B31" s="1044" t="s">
        <v>696</v>
      </c>
      <c r="C31" s="1039"/>
      <c r="D31" s="1039"/>
      <c r="E31" s="1039"/>
      <c r="F31" s="1039"/>
      <c r="G31" s="1039"/>
      <c r="H31" s="1039"/>
      <c r="I31" s="1039"/>
      <c r="J31" s="1039"/>
      <c r="K31" s="1039"/>
      <c r="L31" s="1039"/>
      <c r="M31" s="1039"/>
      <c r="N31" s="1040"/>
      <c r="O31" s="10"/>
      <c r="P31" s="10"/>
    </row>
    <row r="32" spans="1:16" ht="16.350000000000001" customHeight="1" x14ac:dyDescent="0.5">
      <c r="A32" s="48"/>
      <c r="B32" s="1044" t="s">
        <v>438</v>
      </c>
      <c r="C32" s="1039"/>
      <c r="D32" s="1039"/>
      <c r="E32" s="1039"/>
      <c r="F32" s="1039"/>
      <c r="G32" s="1039"/>
      <c r="H32" s="1039"/>
      <c r="I32" s="1039"/>
      <c r="J32" s="1039"/>
      <c r="K32" s="1039"/>
      <c r="L32" s="1039"/>
      <c r="M32" s="1039"/>
      <c r="N32" s="1040"/>
      <c r="O32" s="10"/>
      <c r="P32" s="10"/>
    </row>
    <row r="33" spans="1:17" ht="16.350000000000001" customHeight="1" x14ac:dyDescent="0.5">
      <c r="A33" s="48"/>
      <c r="B33" s="1044" t="s">
        <v>439</v>
      </c>
      <c r="C33" s="1039"/>
      <c r="D33" s="1039"/>
      <c r="E33" s="1039"/>
      <c r="F33" s="1039"/>
      <c r="G33" s="1039"/>
      <c r="H33" s="1039"/>
      <c r="I33" s="1039"/>
      <c r="J33" s="1039"/>
      <c r="K33" s="1039"/>
      <c r="L33" s="1039"/>
      <c r="M33" s="1039"/>
      <c r="N33" s="1040"/>
      <c r="O33" s="10"/>
      <c r="P33" s="10"/>
    </row>
    <row r="34" spans="1:17" ht="36" customHeight="1" x14ac:dyDescent="0.5">
      <c r="A34" s="48"/>
      <c r="B34" s="1044" t="s">
        <v>435</v>
      </c>
      <c r="C34" s="1039"/>
      <c r="D34" s="1039"/>
      <c r="E34" s="1039"/>
      <c r="F34" s="1039"/>
      <c r="G34" s="1039"/>
      <c r="H34" s="1039"/>
      <c r="I34" s="1039"/>
      <c r="J34" s="1039"/>
      <c r="K34" s="1039"/>
      <c r="L34" s="1039"/>
      <c r="M34" s="1039"/>
      <c r="N34" s="1040"/>
      <c r="O34" s="10"/>
      <c r="P34" s="10"/>
    </row>
    <row r="35" spans="1:17" ht="51" customHeight="1" x14ac:dyDescent="0.5">
      <c r="A35" s="48"/>
      <c r="B35" s="1044" t="s">
        <v>598</v>
      </c>
      <c r="C35" s="1039"/>
      <c r="D35" s="1039"/>
      <c r="E35" s="1039"/>
      <c r="F35" s="1039"/>
      <c r="G35" s="1039"/>
      <c r="H35" s="1039"/>
      <c r="I35" s="1039"/>
      <c r="J35" s="1039"/>
      <c r="K35" s="1039"/>
      <c r="L35" s="1039"/>
      <c r="M35" s="1039"/>
      <c r="N35" s="1040"/>
      <c r="O35" s="10"/>
      <c r="P35" s="10"/>
    </row>
    <row r="36" spans="1:17" ht="81.75" customHeight="1" x14ac:dyDescent="0.5">
      <c r="A36" s="48"/>
      <c r="B36" s="1044" t="s">
        <v>626</v>
      </c>
      <c r="C36" s="1039"/>
      <c r="D36" s="1039"/>
      <c r="E36" s="1039"/>
      <c r="F36" s="1039"/>
      <c r="G36" s="1039"/>
      <c r="H36" s="1039"/>
      <c r="I36" s="1039"/>
      <c r="J36" s="1039"/>
      <c r="K36" s="1039"/>
      <c r="L36" s="1039"/>
      <c r="M36" s="1039"/>
      <c r="N36" s="1040"/>
      <c r="O36" s="10"/>
      <c r="P36" s="10"/>
    </row>
    <row r="37" spans="1:17" ht="36" customHeight="1" x14ac:dyDescent="0.5">
      <c r="A37" s="48"/>
      <c r="B37" s="1044" t="s">
        <v>697</v>
      </c>
      <c r="C37" s="1039"/>
      <c r="D37" s="1039"/>
      <c r="E37" s="1039"/>
      <c r="F37" s="1039"/>
      <c r="G37" s="1039"/>
      <c r="H37" s="1039"/>
      <c r="I37" s="1039"/>
      <c r="J37" s="1039"/>
      <c r="K37" s="1039"/>
      <c r="L37" s="1039"/>
      <c r="M37" s="1039"/>
      <c r="N37" s="1040"/>
      <c r="O37" s="10"/>
      <c r="P37" s="10"/>
    </row>
    <row r="38" spans="1:17" ht="36" customHeight="1" x14ac:dyDescent="0.5">
      <c r="A38" s="48"/>
      <c r="B38" s="1044" t="s">
        <v>625</v>
      </c>
      <c r="C38" s="1039"/>
      <c r="D38" s="1039"/>
      <c r="E38" s="1039"/>
      <c r="F38" s="1039"/>
      <c r="G38" s="1039"/>
      <c r="H38" s="1039"/>
      <c r="I38" s="1039"/>
      <c r="J38" s="1039"/>
      <c r="K38" s="1039"/>
      <c r="L38" s="1039"/>
      <c r="M38" s="1039"/>
      <c r="N38" s="1040"/>
      <c r="O38" s="10"/>
      <c r="P38" s="10"/>
    </row>
    <row r="39" spans="1:17" ht="16.350000000000001" customHeight="1" x14ac:dyDescent="0.5">
      <c r="A39" s="1036" t="s">
        <v>440</v>
      </c>
      <c r="B39" s="1036"/>
      <c r="C39" s="1036"/>
      <c r="D39" s="1036"/>
      <c r="E39" s="1036"/>
      <c r="F39" s="1036"/>
      <c r="G39" s="1036"/>
      <c r="H39" s="1036"/>
      <c r="I39" s="1036"/>
      <c r="J39" s="1036"/>
      <c r="K39" s="1036"/>
      <c r="L39" s="1036"/>
      <c r="M39" s="1036"/>
      <c r="N39" s="1036"/>
      <c r="O39" s="10"/>
    </row>
    <row r="40" spans="1:17" ht="16.350000000000001" customHeight="1" x14ac:dyDescent="0.5">
      <c r="A40" s="48"/>
      <c r="B40" s="1044" t="s">
        <v>623</v>
      </c>
      <c r="C40" s="1039"/>
      <c r="D40" s="1039"/>
      <c r="E40" s="1039"/>
      <c r="F40" s="1039"/>
      <c r="G40" s="1039"/>
      <c r="H40" s="1039"/>
      <c r="I40" s="1039"/>
      <c r="J40" s="1039"/>
      <c r="K40" s="1039"/>
      <c r="L40" s="1039"/>
      <c r="M40" s="1039"/>
      <c r="N40" s="1040"/>
      <c r="O40" s="10"/>
    </row>
    <row r="41" spans="1:17" ht="16.350000000000001" customHeight="1" x14ac:dyDescent="0.5">
      <c r="A41" s="48"/>
      <c r="B41" s="1044" t="s">
        <v>696</v>
      </c>
      <c r="C41" s="1039"/>
      <c r="D41" s="1039"/>
      <c r="E41" s="1039"/>
      <c r="F41" s="1039"/>
      <c r="G41" s="1039"/>
      <c r="H41" s="1039"/>
      <c r="I41" s="1039"/>
      <c r="J41" s="1039"/>
      <c r="K41" s="1039"/>
      <c r="L41" s="1039"/>
      <c r="M41" s="1039"/>
      <c r="N41" s="1040"/>
      <c r="O41" s="10"/>
    </row>
    <row r="42" spans="1:17" ht="16.350000000000001" customHeight="1" x14ac:dyDescent="0.5">
      <c r="A42" s="48"/>
      <c r="B42" s="1044" t="s">
        <v>441</v>
      </c>
      <c r="C42" s="1039"/>
      <c r="D42" s="1039"/>
      <c r="E42" s="1039"/>
      <c r="F42" s="1039"/>
      <c r="G42" s="1039"/>
      <c r="H42" s="1039"/>
      <c r="I42" s="1039"/>
      <c r="J42" s="1039"/>
      <c r="K42" s="1039"/>
      <c r="L42" s="1039"/>
      <c r="M42" s="1039"/>
      <c r="N42" s="1040"/>
      <c r="O42" s="10"/>
    </row>
    <row r="43" spans="1:17" ht="16.350000000000001" customHeight="1" x14ac:dyDescent="0.5">
      <c r="A43" s="48"/>
      <c r="B43" s="1044" t="s">
        <v>442</v>
      </c>
      <c r="C43" s="1039"/>
      <c r="D43" s="1039"/>
      <c r="E43" s="1039"/>
      <c r="F43" s="1039"/>
      <c r="G43" s="1039"/>
      <c r="H43" s="1039"/>
      <c r="I43" s="1039"/>
      <c r="J43" s="1039"/>
      <c r="K43" s="1039"/>
      <c r="L43" s="1039"/>
      <c r="M43" s="1039"/>
      <c r="N43" s="1040"/>
      <c r="O43" s="10"/>
    </row>
    <row r="44" spans="1:17" ht="36" customHeight="1" x14ac:dyDescent="0.5">
      <c r="A44" s="48"/>
      <c r="B44" s="1044" t="s">
        <v>775</v>
      </c>
      <c r="C44" s="1039"/>
      <c r="D44" s="1039"/>
      <c r="E44" s="1039"/>
      <c r="F44" s="1039"/>
      <c r="G44" s="1039"/>
      <c r="H44" s="1039"/>
      <c r="I44" s="1039"/>
      <c r="J44" s="1039"/>
      <c r="K44" s="1039"/>
      <c r="L44" s="1039"/>
      <c r="M44" s="1039"/>
      <c r="N44" s="1040"/>
      <c r="O44" s="10"/>
    </row>
    <row r="45" spans="1:17" ht="16.350000000000001" customHeight="1" x14ac:dyDescent="0.5">
      <c r="A45" s="48"/>
      <c r="B45" s="1044" t="s">
        <v>597</v>
      </c>
      <c r="C45" s="1039"/>
      <c r="D45" s="1039"/>
      <c r="E45" s="1039"/>
      <c r="F45" s="1039"/>
      <c r="G45" s="1039"/>
      <c r="H45" s="1039"/>
      <c r="I45" s="1039"/>
      <c r="J45" s="1039"/>
      <c r="K45" s="1039"/>
      <c r="L45" s="1039"/>
      <c r="M45" s="1039"/>
      <c r="N45" s="1040"/>
      <c r="O45" s="10"/>
    </row>
    <row r="46" spans="1:17" ht="48" customHeight="1" x14ac:dyDescent="0.5">
      <c r="A46" s="48"/>
      <c r="B46" s="1044" t="s">
        <v>598</v>
      </c>
      <c r="C46" s="1039"/>
      <c r="D46" s="1039"/>
      <c r="E46" s="1039"/>
      <c r="F46" s="1039"/>
      <c r="G46" s="1039"/>
      <c r="H46" s="1039"/>
      <c r="I46" s="1039"/>
      <c r="J46" s="1039"/>
      <c r="K46" s="1039"/>
      <c r="L46" s="1039"/>
      <c r="M46" s="1039"/>
      <c r="N46" s="1040"/>
      <c r="O46" s="10"/>
    </row>
    <row r="47" spans="1:17" ht="16.350000000000001" customHeight="1" x14ac:dyDescent="0.5">
      <c r="A47" s="48"/>
      <c r="B47" s="1044" t="s">
        <v>599</v>
      </c>
      <c r="C47" s="1039"/>
      <c r="D47" s="1039"/>
      <c r="E47" s="1039"/>
      <c r="F47" s="1039"/>
      <c r="G47" s="1039"/>
      <c r="H47" s="1039"/>
      <c r="I47" s="1039"/>
      <c r="J47" s="1039"/>
      <c r="K47" s="1039"/>
      <c r="L47" s="1039"/>
      <c r="M47" s="1039"/>
      <c r="N47" s="1040"/>
      <c r="O47" s="10"/>
    </row>
    <row r="48" spans="1:17" ht="31.5" customHeight="1" x14ac:dyDescent="0.5">
      <c r="A48" s="48"/>
      <c r="B48" s="1044" t="s">
        <v>698</v>
      </c>
      <c r="C48" s="1039"/>
      <c r="D48" s="1039"/>
      <c r="E48" s="1039"/>
      <c r="F48" s="1039"/>
      <c r="G48" s="1039"/>
      <c r="H48" s="1039"/>
      <c r="I48" s="1039"/>
      <c r="J48" s="1039"/>
      <c r="K48" s="1039"/>
      <c r="L48" s="1039"/>
      <c r="M48" s="1039"/>
      <c r="N48" s="1040"/>
      <c r="O48" s="10"/>
      <c r="P48" s="10"/>
      <c r="Q48" s="10"/>
    </row>
    <row r="49" spans="1:17" ht="36" customHeight="1" x14ac:dyDescent="0.5">
      <c r="A49" s="48"/>
      <c r="B49" s="1044" t="s">
        <v>435</v>
      </c>
      <c r="C49" s="1039"/>
      <c r="D49" s="1039"/>
      <c r="E49" s="1039"/>
      <c r="F49" s="1039"/>
      <c r="G49" s="1039"/>
      <c r="H49" s="1039"/>
      <c r="I49" s="1039"/>
      <c r="J49" s="1039"/>
      <c r="K49" s="1039"/>
      <c r="L49" s="1039"/>
      <c r="M49" s="1039"/>
      <c r="N49" s="1040"/>
      <c r="O49" s="10"/>
      <c r="P49" s="10"/>
      <c r="Q49" s="10"/>
    </row>
    <row r="50" spans="1:17" ht="16.350000000000001" customHeight="1" x14ac:dyDescent="0.45">
      <c r="A50" s="1037"/>
      <c r="B50" s="1037"/>
      <c r="C50" s="1037"/>
      <c r="D50" s="1037"/>
      <c r="E50" s="1037"/>
      <c r="F50" s="1037"/>
      <c r="G50" s="1037"/>
      <c r="H50" s="1037"/>
      <c r="I50" s="1037"/>
      <c r="J50" s="1037"/>
      <c r="K50" s="1037"/>
      <c r="L50" s="1037"/>
      <c r="M50" s="1037"/>
      <c r="N50" s="1037"/>
    </row>
    <row r="51" spans="1:17" ht="16.350000000000001" customHeight="1" x14ac:dyDescent="0.45">
      <c r="A51" s="261"/>
      <c r="B51" s="1044" t="s">
        <v>444</v>
      </c>
      <c r="C51" s="1039"/>
      <c r="D51" s="1039"/>
      <c r="E51" s="1039"/>
      <c r="F51" s="1039"/>
      <c r="G51" s="1039"/>
      <c r="H51" s="1039"/>
      <c r="I51" s="1039"/>
      <c r="J51" s="1039"/>
      <c r="K51" s="1039"/>
      <c r="L51" s="1039"/>
      <c r="M51" s="1039"/>
      <c r="N51" s="1040"/>
    </row>
    <row r="52" spans="1:17" ht="16.350000000000001" customHeight="1" x14ac:dyDescent="0.45">
      <c r="A52" s="1037"/>
      <c r="B52" s="908"/>
      <c r="C52" s="909"/>
      <c r="D52" s="909"/>
      <c r="E52" s="909"/>
      <c r="F52" s="909"/>
      <c r="G52" s="909"/>
      <c r="H52" s="909"/>
      <c r="I52" s="909"/>
      <c r="J52" s="909"/>
      <c r="K52" s="909"/>
      <c r="L52" s="909"/>
      <c r="M52" s="909"/>
      <c r="N52" s="910"/>
    </row>
    <row r="53" spans="1:17" ht="16.350000000000001" customHeight="1" x14ac:dyDescent="0.45">
      <c r="A53" s="1037"/>
      <c r="B53" s="911"/>
      <c r="C53" s="912"/>
      <c r="D53" s="912"/>
      <c r="E53" s="912"/>
      <c r="F53" s="912"/>
      <c r="G53" s="912"/>
      <c r="H53" s="912"/>
      <c r="I53" s="912"/>
      <c r="J53" s="912"/>
      <c r="K53" s="912"/>
      <c r="L53" s="912"/>
      <c r="M53" s="912"/>
      <c r="N53" s="913"/>
    </row>
    <row r="54" spans="1:17" ht="16.350000000000001" customHeight="1" x14ac:dyDescent="0.45">
      <c r="A54" s="1037"/>
      <c r="B54" s="911"/>
      <c r="C54" s="912"/>
      <c r="D54" s="912"/>
      <c r="E54" s="912"/>
      <c r="F54" s="912"/>
      <c r="G54" s="912"/>
      <c r="H54" s="912"/>
      <c r="I54" s="912"/>
      <c r="J54" s="912"/>
      <c r="K54" s="912"/>
      <c r="L54" s="912"/>
      <c r="M54" s="912"/>
      <c r="N54" s="913"/>
    </row>
    <row r="55" spans="1:17" ht="16.350000000000001" customHeight="1" x14ac:dyDescent="0.45">
      <c r="A55" s="1037"/>
      <c r="B55" s="914"/>
      <c r="C55" s="915"/>
      <c r="D55" s="915"/>
      <c r="E55" s="915"/>
      <c r="F55" s="915"/>
      <c r="G55" s="915"/>
      <c r="H55" s="915"/>
      <c r="I55" s="915"/>
      <c r="J55" s="915"/>
      <c r="K55" s="915"/>
      <c r="L55" s="915"/>
      <c r="M55" s="915"/>
      <c r="N55" s="916"/>
    </row>
  </sheetData>
  <sheetProtection sheet="1" objects="1" scenarios="1" selectLockedCells="1"/>
  <mergeCells count="45">
    <mergeCell ref="B34:N34"/>
    <mergeCell ref="B27:N27"/>
    <mergeCell ref="B29:N29"/>
    <mergeCell ref="B30:N30"/>
    <mergeCell ref="B31:N31"/>
    <mergeCell ref="B32:N32"/>
    <mergeCell ref="B33:N33"/>
    <mergeCell ref="B25:N25"/>
    <mergeCell ref="B26:N26"/>
    <mergeCell ref="B24:N24"/>
    <mergeCell ref="A22:N22"/>
    <mergeCell ref="A20:C20"/>
    <mergeCell ref="D20:F20"/>
    <mergeCell ref="G20:I20"/>
    <mergeCell ref="A1:G1"/>
    <mergeCell ref="B11:N11"/>
    <mergeCell ref="H9:I9"/>
    <mergeCell ref="A19:C19"/>
    <mergeCell ref="D19:F19"/>
    <mergeCell ref="G19:I19"/>
    <mergeCell ref="H7:I7"/>
    <mergeCell ref="L9:M9"/>
    <mergeCell ref="J7:N7"/>
    <mergeCell ref="A4:N4"/>
    <mergeCell ref="B6:N6"/>
    <mergeCell ref="I8:N8"/>
    <mergeCell ref="B9:B10"/>
    <mergeCell ref="A9:A10"/>
    <mergeCell ref="I10:N10"/>
    <mergeCell ref="B52:N55"/>
    <mergeCell ref="B40:N40"/>
    <mergeCell ref="B41:N41"/>
    <mergeCell ref="B42:N42"/>
    <mergeCell ref="B45:N45"/>
    <mergeCell ref="B44:N44"/>
    <mergeCell ref="B48:N48"/>
    <mergeCell ref="B49:N49"/>
    <mergeCell ref="B51:N51"/>
    <mergeCell ref="B43:N43"/>
    <mergeCell ref="B38:N38"/>
    <mergeCell ref="B35:N35"/>
    <mergeCell ref="B36:N36"/>
    <mergeCell ref="B46:N46"/>
    <mergeCell ref="B47:N47"/>
    <mergeCell ref="B37:N37"/>
  </mergeCells>
  <phoneticPr fontId="0" type="noConversion"/>
  <dataValidations count="2">
    <dataValidation type="list" allowBlank="1" showInputMessage="1" showErrorMessage="1" sqref="A24:A27 A51 A29:A37 A40:A49 A5 A6" xr:uid="{00000000-0002-0000-0F00-000000000000}">
      <formula1>YN</formula1>
    </dataValidation>
    <dataValidation type="list" allowBlank="1" showInputMessage="1" showErrorMessage="1" sqref="A38" xr:uid="{00000000-0002-0000-0F00-000001000000}">
      <formula1>"Yes, No, Not Applicable"</formula1>
    </dataValidation>
  </dataValidations>
  <pageMargins left="0.7" right="0.7" top="0.75" bottom="0.75" header="0.3" footer="0.3"/>
  <pageSetup scale="59" fitToHeight="0" orientation="portrait" r:id="rId1"/>
  <rowBreaks count="1" manualBreakCount="1">
    <brk id="21" max="13"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pageSetUpPr fitToPage="1"/>
  </sheetPr>
  <dimension ref="A1:N164"/>
  <sheetViews>
    <sheetView topLeftCell="A103" zoomScale="85" zoomScaleNormal="85" zoomScaleSheetLayoutView="100" workbookViewId="0">
      <selection activeCell="B123" sqref="B123:H123"/>
    </sheetView>
  </sheetViews>
  <sheetFormatPr defaultColWidth="9.1328125" defaultRowHeight="15.75" x14ac:dyDescent="0.5"/>
  <cols>
    <col min="1" max="6" width="9.1328125" style="22"/>
    <col min="7" max="7" width="10.73046875" style="22" customWidth="1"/>
    <col min="8" max="12" width="9.1328125" style="22"/>
    <col min="13" max="13" width="21.86328125" style="22" customWidth="1"/>
    <col min="14" max="14" width="30.265625" style="22" customWidth="1"/>
    <col min="15" max="16384" width="9.1328125" style="22"/>
  </cols>
  <sheetData>
    <row r="1" spans="1:14" ht="30" customHeight="1" x14ac:dyDescent="0.7">
      <c r="A1" s="262" t="str">
        <f>'Proforma - 20 Years'!A1:E1</f>
        <v>Insert Project Name</v>
      </c>
      <c r="B1" s="263"/>
      <c r="C1" s="263"/>
      <c r="D1" s="263"/>
      <c r="E1" s="263"/>
      <c r="F1" s="263"/>
      <c r="G1" s="263"/>
      <c r="H1" s="263"/>
      <c r="I1" s="263"/>
      <c r="J1" s="263"/>
      <c r="K1" s="263"/>
      <c r="L1" s="263"/>
      <c r="M1" s="263"/>
      <c r="N1" s="264"/>
    </row>
    <row r="2" spans="1:14" ht="16.350000000000001" customHeight="1" x14ac:dyDescent="0.5">
      <c r="A2" s="263" t="s">
        <v>364</v>
      </c>
      <c r="B2" s="263"/>
      <c r="C2" s="263"/>
    </row>
    <row r="3" spans="1:14" ht="16.350000000000001" customHeight="1" x14ac:dyDescent="0.5"/>
    <row r="4" spans="1:14" ht="16.350000000000001" customHeight="1" x14ac:dyDescent="0.5">
      <c r="A4" s="279" t="s">
        <v>591</v>
      </c>
      <c r="B4" s="280"/>
      <c r="C4" s="280"/>
      <c r="D4" s="280"/>
      <c r="E4" s="280"/>
      <c r="F4" s="280"/>
      <c r="G4" s="280"/>
      <c r="H4" s="280"/>
      <c r="I4" s="280"/>
      <c r="J4" s="280"/>
      <c r="K4" s="280"/>
      <c r="L4" s="280"/>
      <c r="M4" s="280"/>
      <c r="N4" s="281"/>
    </row>
    <row r="5" spans="1:14" ht="16.350000000000001" customHeight="1" x14ac:dyDescent="0.5"/>
    <row r="6" spans="1:14" ht="16.350000000000001" customHeight="1" x14ac:dyDescent="0.5">
      <c r="A6" s="265" t="s">
        <v>362</v>
      </c>
      <c r="B6" s="266"/>
      <c r="C6" s="266"/>
      <c r="D6" s="266"/>
      <c r="E6" s="266"/>
      <c r="F6" s="267"/>
      <c r="G6" s="267"/>
      <c r="H6" s="267"/>
      <c r="I6" s="267"/>
      <c r="J6" s="267"/>
      <c r="K6" s="267"/>
      <c r="L6" s="267"/>
      <c r="M6" s="267"/>
      <c r="N6" s="268"/>
    </row>
    <row r="7" spans="1:14" ht="16.350000000000001" customHeight="1" x14ac:dyDescent="0.5">
      <c r="A7" s="957" t="s">
        <v>381</v>
      </c>
      <c r="B7" s="958"/>
      <c r="C7" s="958"/>
      <c r="D7" s="958"/>
      <c r="E7" s="959"/>
      <c r="F7" s="962">
        <f>'Contact &amp; Org. Information'!E5</f>
        <v>0</v>
      </c>
      <c r="G7" s="963"/>
      <c r="H7" s="963"/>
      <c r="I7" s="963"/>
      <c r="J7" s="963"/>
      <c r="K7" s="963"/>
      <c r="L7" s="963"/>
      <c r="M7" s="963"/>
      <c r="N7" s="964"/>
    </row>
    <row r="8" spans="1:14" ht="16.350000000000001" customHeight="1" x14ac:dyDescent="0.5">
      <c r="A8" s="957" t="s">
        <v>382</v>
      </c>
      <c r="B8" s="958"/>
      <c r="C8" s="958"/>
      <c r="D8" s="958"/>
      <c r="E8" s="959"/>
      <c r="F8" s="272"/>
      <c r="G8" s="272"/>
      <c r="H8" s="272"/>
      <c r="I8" s="272"/>
      <c r="J8" s="272"/>
      <c r="K8" s="272"/>
      <c r="L8" s="272"/>
      <c r="M8" s="272"/>
      <c r="N8" s="273"/>
    </row>
    <row r="9" spans="1:14" ht="16.350000000000001" customHeight="1" x14ac:dyDescent="0.5">
      <c r="A9" s="957" t="s">
        <v>701</v>
      </c>
      <c r="B9" s="958"/>
      <c r="C9" s="958"/>
      <c r="D9" s="958"/>
      <c r="E9" s="959"/>
      <c r="F9" s="962">
        <f>'Contact &amp; Org. Information'!E7</f>
        <v>0</v>
      </c>
      <c r="G9" s="963"/>
      <c r="H9" s="963"/>
      <c r="I9" s="963"/>
      <c r="J9" s="963"/>
      <c r="K9" s="963"/>
      <c r="L9" s="963"/>
      <c r="M9" s="963"/>
      <c r="N9" s="964"/>
    </row>
    <row r="10" spans="1:14" ht="16.350000000000001" customHeight="1" x14ac:dyDescent="0.5">
      <c r="A10" s="957" t="s">
        <v>383</v>
      </c>
      <c r="B10" s="958"/>
      <c r="C10" s="958"/>
      <c r="D10" s="958"/>
      <c r="E10" s="959"/>
      <c r="F10" s="923"/>
      <c r="G10" s="954"/>
      <c r="H10" s="951" t="s">
        <v>388</v>
      </c>
      <c r="I10" s="952"/>
      <c r="J10" s="953"/>
      <c r="K10" s="945"/>
      <c r="L10" s="949"/>
      <c r="M10" s="949"/>
      <c r="N10" s="950"/>
    </row>
    <row r="11" spans="1:14" ht="31.5" customHeight="1" x14ac:dyDescent="0.5">
      <c r="A11" s="928" t="s">
        <v>702</v>
      </c>
      <c r="B11" s="922"/>
      <c r="C11" s="922"/>
      <c r="D11" s="922"/>
      <c r="E11" s="922"/>
      <c r="F11" s="922"/>
      <c r="G11" s="922"/>
      <c r="H11" s="922"/>
      <c r="I11" s="922"/>
      <c r="J11" s="922"/>
      <c r="K11" s="922"/>
      <c r="L11" s="922"/>
      <c r="M11" s="922"/>
      <c r="N11" s="261"/>
    </row>
    <row r="12" spans="1:14" ht="32.25" customHeight="1" x14ac:dyDescent="0.5">
      <c r="A12" s="928" t="s">
        <v>590</v>
      </c>
      <c r="B12" s="922"/>
      <c r="C12" s="922"/>
      <c r="D12" s="922"/>
      <c r="E12" s="922"/>
      <c r="F12" s="922"/>
      <c r="G12" s="922"/>
      <c r="H12" s="922"/>
      <c r="I12" s="922"/>
      <c r="J12" s="922"/>
      <c r="K12" s="922"/>
      <c r="L12" s="922"/>
      <c r="M12" s="922"/>
      <c r="N12" s="261"/>
    </row>
    <row r="13" spans="1:14" ht="16.350000000000001" customHeight="1" x14ac:dyDescent="0.5">
      <c r="A13" s="938" t="s">
        <v>389</v>
      </c>
      <c r="B13" s="939"/>
      <c r="C13" s="939"/>
      <c r="D13" s="939"/>
      <c r="E13" s="939"/>
      <c r="F13" s="939"/>
      <c r="G13" s="939"/>
      <c r="H13" s="943"/>
      <c r="I13" s="944"/>
      <c r="J13" s="945"/>
      <c r="K13" s="945"/>
      <c r="L13" s="945"/>
      <c r="M13" s="945"/>
      <c r="N13" s="946"/>
    </row>
    <row r="14" spans="1:14" ht="16.350000000000001" customHeight="1" x14ac:dyDescent="0.5">
      <c r="A14" s="938" t="s">
        <v>391</v>
      </c>
      <c r="B14" s="939"/>
      <c r="C14" s="939"/>
      <c r="D14" s="939"/>
      <c r="E14" s="939"/>
      <c r="F14" s="939"/>
      <c r="G14" s="939"/>
      <c r="H14" s="943"/>
      <c r="I14" s="944"/>
      <c r="J14" s="945"/>
      <c r="K14" s="945"/>
      <c r="L14" s="945"/>
      <c r="M14" s="945"/>
      <c r="N14" s="946"/>
    </row>
    <row r="15" spans="1:14" ht="16.350000000000001" customHeight="1" x14ac:dyDescent="0.5">
      <c r="A15" s="938" t="s">
        <v>390</v>
      </c>
      <c r="B15" s="939"/>
      <c r="C15" s="939"/>
      <c r="D15" s="939"/>
      <c r="E15" s="939"/>
      <c r="F15" s="939"/>
      <c r="G15" s="939"/>
      <c r="H15" s="943"/>
      <c r="I15" s="944"/>
      <c r="J15" s="945"/>
      <c r="K15" s="945"/>
      <c r="L15" s="945"/>
      <c r="M15" s="945"/>
      <c r="N15" s="946"/>
    </row>
    <row r="16" spans="1:14" ht="16.350000000000001" customHeight="1" x14ac:dyDescent="0.5">
      <c r="A16" s="938" t="s">
        <v>394</v>
      </c>
      <c r="B16" s="939"/>
      <c r="C16" s="939"/>
      <c r="D16" s="939"/>
      <c r="E16" s="939"/>
      <c r="F16" s="939"/>
      <c r="G16" s="939"/>
      <c r="H16" s="943"/>
      <c r="I16" s="923"/>
      <c r="J16" s="947"/>
      <c r="K16" s="947"/>
      <c r="L16" s="947"/>
      <c r="M16" s="947"/>
      <c r="N16" s="948"/>
    </row>
    <row r="17" spans="1:14" ht="16.350000000000001" customHeight="1" x14ac:dyDescent="0.5">
      <c r="A17" s="938" t="s">
        <v>392</v>
      </c>
      <c r="B17" s="939"/>
      <c r="C17" s="939"/>
      <c r="D17" s="939"/>
      <c r="E17" s="939"/>
      <c r="F17" s="939"/>
      <c r="G17" s="939"/>
      <c r="H17" s="939"/>
      <c r="I17" s="939"/>
      <c r="J17" s="955"/>
      <c r="K17" s="954"/>
      <c r="L17" s="954"/>
      <c r="M17" s="954"/>
      <c r="N17" s="924"/>
    </row>
    <row r="18" spans="1:14" ht="16.350000000000001" customHeight="1" x14ac:dyDescent="0.5">
      <c r="A18" s="246" t="s">
        <v>405</v>
      </c>
      <c r="B18" s="263"/>
      <c r="C18" s="263"/>
      <c r="D18" s="263"/>
      <c r="E18" s="263"/>
      <c r="F18" s="263"/>
      <c r="G18" s="263"/>
      <c r="H18" s="263"/>
      <c r="I18" s="263"/>
      <c r="J18" s="263"/>
      <c r="K18" s="263"/>
      <c r="L18" s="263"/>
      <c r="M18" s="263"/>
      <c r="N18" s="264"/>
    </row>
    <row r="19" spans="1:14" ht="16.350000000000001" customHeight="1" x14ac:dyDescent="0.5">
      <c r="A19" s="929"/>
      <c r="B19" s="930"/>
      <c r="C19" s="930"/>
      <c r="D19" s="930"/>
      <c r="E19" s="930"/>
      <c r="F19" s="930"/>
      <c r="G19" s="930"/>
      <c r="H19" s="930"/>
      <c r="I19" s="930"/>
      <c r="J19" s="930"/>
      <c r="K19" s="930"/>
      <c r="L19" s="930"/>
      <c r="M19" s="930"/>
      <c r="N19" s="931"/>
    </row>
    <row r="20" spans="1:14" ht="16.350000000000001" customHeight="1" x14ac:dyDescent="0.5">
      <c r="A20" s="932"/>
      <c r="B20" s="933"/>
      <c r="C20" s="933"/>
      <c r="D20" s="933"/>
      <c r="E20" s="933"/>
      <c r="F20" s="933"/>
      <c r="G20" s="933"/>
      <c r="H20" s="933"/>
      <c r="I20" s="933"/>
      <c r="J20" s="933"/>
      <c r="K20" s="933"/>
      <c r="L20" s="933"/>
      <c r="M20" s="933"/>
      <c r="N20" s="934"/>
    </row>
    <row r="21" spans="1:14" ht="16.350000000000001" customHeight="1" x14ac:dyDescent="0.5">
      <c r="A21" s="932"/>
      <c r="B21" s="933"/>
      <c r="C21" s="933"/>
      <c r="D21" s="933"/>
      <c r="E21" s="933"/>
      <c r="F21" s="933"/>
      <c r="G21" s="933"/>
      <c r="H21" s="933"/>
      <c r="I21" s="933"/>
      <c r="J21" s="933"/>
      <c r="K21" s="933"/>
      <c r="L21" s="933"/>
      <c r="M21" s="933"/>
      <c r="N21" s="934"/>
    </row>
    <row r="22" spans="1:14" ht="16.350000000000001" customHeight="1" x14ac:dyDescent="0.5">
      <c r="A22" s="935"/>
      <c r="B22" s="936"/>
      <c r="C22" s="936"/>
      <c r="D22" s="936"/>
      <c r="E22" s="936"/>
      <c r="F22" s="936"/>
      <c r="G22" s="936"/>
      <c r="H22" s="936"/>
      <c r="I22" s="936"/>
      <c r="J22" s="936"/>
      <c r="K22" s="936"/>
      <c r="L22" s="936"/>
      <c r="M22" s="936"/>
      <c r="N22" s="937"/>
    </row>
    <row r="23" spans="1:14" ht="16.350000000000001" customHeight="1" x14ac:dyDescent="0.5">
      <c r="A23" s="246" t="s">
        <v>406</v>
      </c>
      <c r="B23" s="263"/>
      <c r="C23" s="263"/>
      <c r="D23" s="263"/>
      <c r="E23" s="263"/>
      <c r="F23" s="263"/>
      <c r="G23" s="263"/>
      <c r="H23" s="263"/>
      <c r="I23" s="263"/>
      <c r="J23" s="263"/>
      <c r="K23" s="263"/>
      <c r="L23" s="263"/>
      <c r="M23" s="263"/>
      <c r="N23" s="264"/>
    </row>
    <row r="24" spans="1:14" ht="16.350000000000001" customHeight="1" x14ac:dyDescent="0.5">
      <c r="A24" s="929"/>
      <c r="B24" s="930"/>
      <c r="C24" s="930"/>
      <c r="D24" s="930"/>
      <c r="E24" s="930"/>
      <c r="F24" s="930"/>
      <c r="G24" s="930"/>
      <c r="H24" s="930"/>
      <c r="I24" s="930"/>
      <c r="J24" s="930"/>
      <c r="K24" s="930"/>
      <c r="L24" s="930"/>
      <c r="M24" s="930"/>
      <c r="N24" s="931"/>
    </row>
    <row r="25" spans="1:14" ht="16.350000000000001" customHeight="1" x14ac:dyDescent="0.5">
      <c r="A25" s="932"/>
      <c r="B25" s="933"/>
      <c r="C25" s="933"/>
      <c r="D25" s="933"/>
      <c r="E25" s="933"/>
      <c r="F25" s="933"/>
      <c r="G25" s="933"/>
      <c r="H25" s="933"/>
      <c r="I25" s="933"/>
      <c r="J25" s="933"/>
      <c r="K25" s="933"/>
      <c r="L25" s="933"/>
      <c r="M25" s="933"/>
      <c r="N25" s="934"/>
    </row>
    <row r="26" spans="1:14" ht="16.350000000000001" customHeight="1" x14ac:dyDescent="0.5">
      <c r="A26" s="932"/>
      <c r="B26" s="933"/>
      <c r="C26" s="933"/>
      <c r="D26" s="933"/>
      <c r="E26" s="933"/>
      <c r="F26" s="933"/>
      <c r="G26" s="933"/>
      <c r="H26" s="933"/>
      <c r="I26" s="933"/>
      <c r="J26" s="933"/>
      <c r="K26" s="933"/>
      <c r="L26" s="933"/>
      <c r="M26" s="933"/>
      <c r="N26" s="934"/>
    </row>
    <row r="27" spans="1:14" ht="16.350000000000001" customHeight="1" x14ac:dyDescent="0.5">
      <c r="A27" s="935"/>
      <c r="B27" s="936"/>
      <c r="C27" s="936"/>
      <c r="D27" s="936"/>
      <c r="E27" s="936"/>
      <c r="F27" s="936"/>
      <c r="G27" s="936"/>
      <c r="H27" s="936"/>
      <c r="I27" s="936"/>
      <c r="J27" s="936"/>
      <c r="K27" s="936"/>
      <c r="L27" s="936"/>
      <c r="M27" s="936"/>
      <c r="N27" s="937"/>
    </row>
    <row r="28" spans="1:14" ht="16.350000000000001" customHeight="1" x14ac:dyDescent="0.5">
      <c r="A28" s="570" t="s">
        <v>783</v>
      </c>
      <c r="B28" s="675"/>
      <c r="C28" s="675"/>
      <c r="D28" s="675"/>
      <c r="E28" s="675"/>
      <c r="F28" s="675"/>
      <c r="G28" s="675"/>
      <c r="H28" s="675"/>
      <c r="I28" s="675"/>
      <c r="J28" s="675"/>
      <c r="K28" s="675"/>
      <c r="L28" s="675"/>
      <c r="M28" s="675"/>
      <c r="N28" s="571"/>
    </row>
    <row r="29" spans="1:14" ht="16.350000000000001" customHeight="1" x14ac:dyDescent="0.5">
      <c r="A29" s="929"/>
      <c r="B29" s="930"/>
      <c r="C29" s="930"/>
      <c r="D29" s="930"/>
      <c r="E29" s="930"/>
      <c r="F29" s="930"/>
      <c r="G29" s="930"/>
      <c r="H29" s="930"/>
      <c r="I29" s="930"/>
      <c r="J29" s="930"/>
      <c r="K29" s="930"/>
      <c r="L29" s="930"/>
      <c r="M29" s="930"/>
      <c r="N29" s="931"/>
    </row>
    <row r="30" spans="1:14" ht="16.350000000000001" customHeight="1" x14ac:dyDescent="0.5">
      <c r="A30" s="932"/>
      <c r="B30" s="933"/>
      <c r="C30" s="933"/>
      <c r="D30" s="933"/>
      <c r="E30" s="933"/>
      <c r="F30" s="933"/>
      <c r="G30" s="933"/>
      <c r="H30" s="933"/>
      <c r="I30" s="933"/>
      <c r="J30" s="933"/>
      <c r="K30" s="933"/>
      <c r="L30" s="933"/>
      <c r="M30" s="933"/>
      <c r="N30" s="934"/>
    </row>
    <row r="31" spans="1:14" ht="16.350000000000001" customHeight="1" x14ac:dyDescent="0.5">
      <c r="A31" s="932"/>
      <c r="B31" s="933"/>
      <c r="C31" s="933"/>
      <c r="D31" s="933"/>
      <c r="E31" s="933"/>
      <c r="F31" s="933"/>
      <c r="G31" s="933"/>
      <c r="H31" s="933"/>
      <c r="I31" s="933"/>
      <c r="J31" s="933"/>
      <c r="K31" s="933"/>
      <c r="L31" s="933"/>
      <c r="M31" s="933"/>
      <c r="N31" s="934"/>
    </row>
    <row r="32" spans="1:14" ht="16.350000000000001" customHeight="1" x14ac:dyDescent="0.5">
      <c r="A32" s="935"/>
      <c r="B32" s="936"/>
      <c r="C32" s="936"/>
      <c r="D32" s="936"/>
      <c r="E32" s="936"/>
      <c r="F32" s="936"/>
      <c r="G32" s="936"/>
      <c r="H32" s="936"/>
      <c r="I32" s="936"/>
      <c r="J32" s="936"/>
      <c r="K32" s="936"/>
      <c r="L32" s="936"/>
      <c r="M32" s="936"/>
      <c r="N32" s="937"/>
    </row>
    <row r="33" spans="1:14" ht="16.350000000000001" customHeight="1" x14ac:dyDescent="0.5">
      <c r="A33" s="570" t="s">
        <v>782</v>
      </c>
      <c r="B33" s="675"/>
      <c r="C33" s="675"/>
      <c r="D33" s="675"/>
      <c r="E33" s="675"/>
      <c r="F33" s="675"/>
      <c r="G33" s="675"/>
      <c r="H33" s="675"/>
      <c r="I33" s="675"/>
      <c r="J33" s="675"/>
      <c r="K33" s="675"/>
      <c r="L33" s="675"/>
      <c r="M33" s="675"/>
      <c r="N33" s="571"/>
    </row>
    <row r="34" spans="1:14" ht="16.350000000000001" customHeight="1" x14ac:dyDescent="0.5">
      <c r="A34" s="929"/>
      <c r="B34" s="930"/>
      <c r="C34" s="930"/>
      <c r="D34" s="930"/>
      <c r="E34" s="930"/>
      <c r="F34" s="930"/>
      <c r="G34" s="930"/>
      <c r="H34" s="930"/>
      <c r="I34" s="930"/>
      <c r="J34" s="930"/>
      <c r="K34" s="930"/>
      <c r="L34" s="930"/>
      <c r="M34" s="930"/>
      <c r="N34" s="931"/>
    </row>
    <row r="35" spans="1:14" ht="16.350000000000001" customHeight="1" x14ac:dyDescent="0.5">
      <c r="A35" s="932"/>
      <c r="B35" s="933"/>
      <c r="C35" s="933"/>
      <c r="D35" s="933"/>
      <c r="E35" s="933"/>
      <c r="F35" s="933"/>
      <c r="G35" s="933"/>
      <c r="H35" s="933"/>
      <c r="I35" s="933"/>
      <c r="J35" s="933"/>
      <c r="K35" s="933"/>
      <c r="L35" s="933"/>
      <c r="M35" s="933"/>
      <c r="N35" s="934"/>
    </row>
    <row r="36" spans="1:14" ht="16.350000000000001" customHeight="1" x14ac:dyDescent="0.5">
      <c r="A36" s="932"/>
      <c r="B36" s="933"/>
      <c r="C36" s="933"/>
      <c r="D36" s="933"/>
      <c r="E36" s="933"/>
      <c r="F36" s="933"/>
      <c r="G36" s="933"/>
      <c r="H36" s="933"/>
      <c r="I36" s="933"/>
      <c r="J36" s="933"/>
      <c r="K36" s="933"/>
      <c r="L36" s="933"/>
      <c r="M36" s="933"/>
      <c r="N36" s="934"/>
    </row>
    <row r="37" spans="1:14" ht="16.350000000000001" customHeight="1" x14ac:dyDescent="0.5">
      <c r="A37" s="935"/>
      <c r="B37" s="936"/>
      <c r="C37" s="936"/>
      <c r="D37" s="936"/>
      <c r="E37" s="936"/>
      <c r="F37" s="936"/>
      <c r="G37" s="936"/>
      <c r="H37" s="936"/>
      <c r="I37" s="936"/>
      <c r="J37" s="936"/>
      <c r="K37" s="936"/>
      <c r="L37" s="936"/>
      <c r="M37" s="936"/>
      <c r="N37" s="937"/>
    </row>
    <row r="38" spans="1:14" ht="16.350000000000001" customHeight="1" x14ac:dyDescent="0.5">
      <c r="A38" s="274" t="s">
        <v>703</v>
      </c>
      <c r="N38" s="275"/>
    </row>
    <row r="39" spans="1:14" ht="16.350000000000001" customHeight="1" x14ac:dyDescent="0.5">
      <c r="A39" s="929"/>
      <c r="B39" s="930"/>
      <c r="C39" s="930"/>
      <c r="D39" s="930"/>
      <c r="E39" s="930"/>
      <c r="F39" s="930"/>
      <c r="G39" s="930"/>
      <c r="H39" s="930"/>
      <c r="I39" s="930"/>
      <c r="J39" s="930"/>
      <c r="K39" s="930"/>
      <c r="L39" s="930"/>
      <c r="M39" s="930"/>
      <c r="N39" s="931"/>
    </row>
    <row r="40" spans="1:14" ht="16.350000000000001" customHeight="1" x14ac:dyDescent="0.5">
      <c r="A40" s="932"/>
      <c r="B40" s="933"/>
      <c r="C40" s="933"/>
      <c r="D40" s="933"/>
      <c r="E40" s="933"/>
      <c r="F40" s="933"/>
      <c r="G40" s="933"/>
      <c r="H40" s="933"/>
      <c r="I40" s="933"/>
      <c r="J40" s="933"/>
      <c r="K40" s="933"/>
      <c r="L40" s="933"/>
      <c r="M40" s="933"/>
      <c r="N40" s="934"/>
    </row>
    <row r="41" spans="1:14" ht="16.350000000000001" customHeight="1" x14ac:dyDescent="0.5">
      <c r="A41" s="932"/>
      <c r="B41" s="933"/>
      <c r="C41" s="933"/>
      <c r="D41" s="933"/>
      <c r="E41" s="933"/>
      <c r="F41" s="933"/>
      <c r="G41" s="933"/>
      <c r="H41" s="933"/>
      <c r="I41" s="933"/>
      <c r="J41" s="933"/>
      <c r="K41" s="933"/>
      <c r="L41" s="933"/>
      <c r="M41" s="933"/>
      <c r="N41" s="934"/>
    </row>
    <row r="42" spans="1:14" ht="16.350000000000001" customHeight="1" x14ac:dyDescent="0.5">
      <c r="A42" s="935"/>
      <c r="B42" s="936"/>
      <c r="C42" s="936"/>
      <c r="D42" s="936"/>
      <c r="E42" s="936"/>
      <c r="F42" s="936"/>
      <c r="G42" s="936"/>
      <c r="H42" s="936"/>
      <c r="I42" s="936"/>
      <c r="J42" s="936"/>
      <c r="K42" s="936"/>
      <c r="L42" s="936"/>
      <c r="M42" s="936"/>
      <c r="N42" s="937"/>
    </row>
    <row r="43" spans="1:14" ht="16.350000000000001" customHeight="1" x14ac:dyDescent="0.5">
      <c r="A43" s="951" t="s">
        <v>704</v>
      </c>
      <c r="B43" s="952"/>
      <c r="C43" s="952"/>
      <c r="D43" s="952"/>
      <c r="E43" s="952"/>
      <c r="F43" s="952"/>
      <c r="G43" s="952"/>
      <c r="H43" s="952"/>
      <c r="I43" s="952"/>
      <c r="J43" s="953"/>
      <c r="K43" s="923"/>
      <c r="L43" s="954"/>
      <c r="M43" s="954"/>
      <c r="N43" s="924"/>
    </row>
    <row r="44" spans="1:14" ht="16.350000000000001" customHeight="1" x14ac:dyDescent="0.5">
      <c r="A44" s="269" t="s">
        <v>351</v>
      </c>
      <c r="B44" s="270"/>
      <c r="C44" s="270"/>
      <c r="D44" s="270"/>
      <c r="E44" s="271"/>
      <c r="F44" s="944">
        <f>'Contact &amp; Org. Information'!E50</f>
        <v>0</v>
      </c>
      <c r="G44" s="949"/>
      <c r="H44" s="949"/>
      <c r="I44" s="949"/>
      <c r="J44" s="949"/>
      <c r="K44" s="949"/>
      <c r="L44" s="949"/>
      <c r="M44" s="949"/>
      <c r="N44" s="950"/>
    </row>
    <row r="45" spans="1:14" ht="16.350000000000001" customHeight="1" x14ac:dyDescent="0.5">
      <c r="A45" s="570" t="s">
        <v>352</v>
      </c>
      <c r="B45" s="675"/>
      <c r="C45" s="675"/>
      <c r="D45" s="675"/>
      <c r="E45" s="675"/>
      <c r="F45" s="675"/>
      <c r="G45" s="675"/>
      <c r="H45" s="675"/>
      <c r="I45" s="675"/>
      <c r="J45" s="675"/>
      <c r="K45" s="675"/>
      <c r="L45" s="675"/>
      <c r="M45" s="675"/>
      <c r="N45" s="571"/>
    </row>
    <row r="46" spans="1:14" ht="16.350000000000001" customHeight="1" x14ac:dyDescent="0.5">
      <c r="A46" s="929"/>
      <c r="B46" s="930"/>
      <c r="C46" s="930"/>
      <c r="D46" s="930"/>
      <c r="E46" s="930"/>
      <c r="F46" s="930"/>
      <c r="G46" s="930"/>
      <c r="H46" s="930"/>
      <c r="I46" s="930"/>
      <c r="J46" s="930"/>
      <c r="K46" s="930"/>
      <c r="L46" s="930"/>
      <c r="M46" s="930"/>
      <c r="N46" s="931"/>
    </row>
    <row r="47" spans="1:14" ht="16.350000000000001" customHeight="1" x14ac:dyDescent="0.5">
      <c r="A47" s="932"/>
      <c r="B47" s="933"/>
      <c r="C47" s="933"/>
      <c r="D47" s="933"/>
      <c r="E47" s="933"/>
      <c r="F47" s="933"/>
      <c r="G47" s="933"/>
      <c r="H47" s="933"/>
      <c r="I47" s="933"/>
      <c r="J47" s="933"/>
      <c r="K47" s="933"/>
      <c r="L47" s="933"/>
      <c r="M47" s="933"/>
      <c r="N47" s="934"/>
    </row>
    <row r="48" spans="1:14" ht="16.350000000000001" customHeight="1" x14ac:dyDescent="0.5">
      <c r="A48" s="932"/>
      <c r="B48" s="933"/>
      <c r="C48" s="933"/>
      <c r="D48" s="933"/>
      <c r="E48" s="933"/>
      <c r="F48" s="933"/>
      <c r="G48" s="933"/>
      <c r="H48" s="933"/>
      <c r="I48" s="933"/>
      <c r="J48" s="933"/>
      <c r="K48" s="933"/>
      <c r="L48" s="933"/>
      <c r="M48" s="933"/>
      <c r="N48" s="934"/>
    </row>
    <row r="49" spans="1:14" ht="16.350000000000001" customHeight="1" x14ac:dyDescent="0.5">
      <c r="A49" s="935"/>
      <c r="B49" s="936"/>
      <c r="C49" s="936"/>
      <c r="D49" s="936"/>
      <c r="E49" s="936"/>
      <c r="F49" s="936"/>
      <c r="G49" s="936"/>
      <c r="H49" s="936"/>
      <c r="I49" s="936"/>
      <c r="J49" s="936"/>
      <c r="K49" s="936"/>
      <c r="L49" s="936"/>
      <c r="M49" s="936"/>
      <c r="N49" s="937"/>
    </row>
    <row r="50" spans="1:14" ht="16.350000000000001" customHeight="1" x14ac:dyDescent="0.5">
      <c r="A50" s="570" t="s">
        <v>705</v>
      </c>
      <c r="B50" s="675"/>
      <c r="C50" s="675"/>
      <c r="D50" s="675"/>
      <c r="E50" s="675"/>
      <c r="F50" s="675"/>
      <c r="G50" s="675"/>
      <c r="H50" s="675"/>
      <c r="I50" s="675"/>
      <c r="J50" s="675"/>
      <c r="K50" s="675"/>
      <c r="L50" s="675"/>
      <c r="M50" s="675"/>
      <c r="N50" s="571"/>
    </row>
    <row r="51" spans="1:14" ht="16.350000000000001" customHeight="1" x14ac:dyDescent="0.5">
      <c r="A51" s="929"/>
      <c r="B51" s="930"/>
      <c r="C51" s="930"/>
      <c r="D51" s="930"/>
      <c r="E51" s="930"/>
      <c r="F51" s="930"/>
      <c r="G51" s="930"/>
      <c r="H51" s="930"/>
      <c r="I51" s="930"/>
      <c r="J51" s="930"/>
      <c r="K51" s="930"/>
      <c r="L51" s="930"/>
      <c r="M51" s="930"/>
      <c r="N51" s="931"/>
    </row>
    <row r="52" spans="1:14" ht="16.350000000000001" customHeight="1" x14ac:dyDescent="0.5">
      <c r="A52" s="932"/>
      <c r="B52" s="933"/>
      <c r="C52" s="933"/>
      <c r="D52" s="933"/>
      <c r="E52" s="933"/>
      <c r="F52" s="933"/>
      <c r="G52" s="933"/>
      <c r="H52" s="933"/>
      <c r="I52" s="933"/>
      <c r="J52" s="933"/>
      <c r="K52" s="933"/>
      <c r="L52" s="933"/>
      <c r="M52" s="933"/>
      <c r="N52" s="934"/>
    </row>
    <row r="53" spans="1:14" ht="16.350000000000001" customHeight="1" x14ac:dyDescent="0.5">
      <c r="A53" s="932"/>
      <c r="B53" s="933"/>
      <c r="C53" s="933"/>
      <c r="D53" s="933"/>
      <c r="E53" s="933"/>
      <c r="F53" s="933"/>
      <c r="G53" s="933"/>
      <c r="H53" s="933"/>
      <c r="I53" s="933"/>
      <c r="J53" s="933"/>
      <c r="K53" s="933"/>
      <c r="L53" s="933"/>
      <c r="M53" s="933"/>
      <c r="N53" s="934"/>
    </row>
    <row r="54" spans="1:14" ht="16.350000000000001" customHeight="1" x14ac:dyDescent="0.5">
      <c r="A54" s="935"/>
      <c r="B54" s="936"/>
      <c r="C54" s="936"/>
      <c r="D54" s="936"/>
      <c r="E54" s="936"/>
      <c r="F54" s="936"/>
      <c r="G54" s="936"/>
      <c r="H54" s="936"/>
      <c r="I54" s="936"/>
      <c r="J54" s="936"/>
      <c r="K54" s="936"/>
      <c r="L54" s="936"/>
      <c r="M54" s="936"/>
      <c r="N54" s="937"/>
    </row>
    <row r="55" spans="1:14" ht="16.350000000000001" customHeight="1" x14ac:dyDescent="0.5">
      <c r="A55" s="570" t="s">
        <v>407</v>
      </c>
      <c r="B55" s="675"/>
      <c r="C55" s="675"/>
      <c r="D55" s="675"/>
      <c r="E55" s="675"/>
      <c r="F55" s="675"/>
      <c r="G55" s="675"/>
      <c r="H55" s="675"/>
      <c r="I55" s="675"/>
      <c r="J55" s="675"/>
      <c r="K55" s="675"/>
      <c r="L55" s="675"/>
      <c r="M55" s="675"/>
      <c r="N55" s="571"/>
    </row>
    <row r="56" spans="1:14" ht="16.350000000000001" customHeight="1" x14ac:dyDescent="0.5">
      <c r="A56" s="929"/>
      <c r="B56" s="930"/>
      <c r="C56" s="930"/>
      <c r="D56" s="930"/>
      <c r="E56" s="930"/>
      <c r="F56" s="930"/>
      <c r="G56" s="930"/>
      <c r="H56" s="930"/>
      <c r="I56" s="930"/>
      <c r="J56" s="930"/>
      <c r="K56" s="930"/>
      <c r="L56" s="930"/>
      <c r="M56" s="930"/>
      <c r="N56" s="931"/>
    </row>
    <row r="57" spans="1:14" ht="16.350000000000001" customHeight="1" x14ac:dyDescent="0.5">
      <c r="A57" s="932"/>
      <c r="B57" s="933"/>
      <c r="C57" s="933"/>
      <c r="D57" s="933"/>
      <c r="E57" s="933"/>
      <c r="F57" s="933"/>
      <c r="G57" s="933"/>
      <c r="H57" s="933"/>
      <c r="I57" s="933"/>
      <c r="J57" s="933"/>
      <c r="K57" s="933"/>
      <c r="L57" s="933"/>
      <c r="M57" s="933"/>
      <c r="N57" s="934"/>
    </row>
    <row r="58" spans="1:14" ht="16.350000000000001" customHeight="1" x14ac:dyDescent="0.5">
      <c r="A58" s="932"/>
      <c r="B58" s="933"/>
      <c r="C58" s="933"/>
      <c r="D58" s="933"/>
      <c r="E58" s="933"/>
      <c r="F58" s="933"/>
      <c r="G58" s="933"/>
      <c r="H58" s="933"/>
      <c r="I58" s="933"/>
      <c r="J58" s="933"/>
      <c r="K58" s="933"/>
      <c r="L58" s="933"/>
      <c r="M58" s="933"/>
      <c r="N58" s="934"/>
    </row>
    <row r="59" spans="1:14" ht="16.350000000000001" customHeight="1" x14ac:dyDescent="0.5">
      <c r="A59" s="935"/>
      <c r="B59" s="936"/>
      <c r="C59" s="936"/>
      <c r="D59" s="936"/>
      <c r="E59" s="936"/>
      <c r="F59" s="936"/>
      <c r="G59" s="936"/>
      <c r="H59" s="936"/>
      <c r="I59" s="936"/>
      <c r="J59" s="936"/>
      <c r="K59" s="936"/>
      <c r="L59" s="936"/>
      <c r="M59" s="936"/>
      <c r="N59" s="937"/>
    </row>
    <row r="60" spans="1:14" ht="16.350000000000001" customHeight="1" x14ac:dyDescent="0.5">
      <c r="A60" s="570" t="s">
        <v>408</v>
      </c>
      <c r="B60" s="675"/>
      <c r="C60" s="675"/>
      <c r="D60" s="675"/>
      <c r="E60" s="675"/>
      <c r="F60" s="675"/>
      <c r="G60" s="675"/>
      <c r="H60" s="675"/>
      <c r="I60" s="675"/>
      <c r="J60" s="675"/>
      <c r="K60" s="675"/>
      <c r="L60" s="675"/>
      <c r="M60" s="675"/>
      <c r="N60" s="571"/>
    </row>
    <row r="61" spans="1:14" ht="16.350000000000001" customHeight="1" x14ac:dyDescent="0.5">
      <c r="A61" s="929"/>
      <c r="B61" s="930"/>
      <c r="C61" s="930"/>
      <c r="D61" s="930"/>
      <c r="E61" s="930"/>
      <c r="F61" s="930"/>
      <c r="G61" s="930"/>
      <c r="H61" s="930"/>
      <c r="I61" s="930"/>
      <c r="J61" s="930"/>
      <c r="K61" s="930"/>
      <c r="L61" s="930"/>
      <c r="M61" s="930"/>
      <c r="N61" s="931"/>
    </row>
    <row r="62" spans="1:14" ht="16.350000000000001" customHeight="1" x14ac:dyDescent="0.5">
      <c r="A62" s="932"/>
      <c r="B62" s="933"/>
      <c r="C62" s="933"/>
      <c r="D62" s="933"/>
      <c r="E62" s="933"/>
      <c r="F62" s="933"/>
      <c r="G62" s="933"/>
      <c r="H62" s="933"/>
      <c r="I62" s="933"/>
      <c r="J62" s="933"/>
      <c r="K62" s="933"/>
      <c r="L62" s="933"/>
      <c r="M62" s="933"/>
      <c r="N62" s="934"/>
    </row>
    <row r="63" spans="1:14" ht="16.350000000000001" customHeight="1" x14ac:dyDescent="0.5">
      <c r="A63" s="932"/>
      <c r="B63" s="933"/>
      <c r="C63" s="933"/>
      <c r="D63" s="933"/>
      <c r="E63" s="933"/>
      <c r="F63" s="933"/>
      <c r="G63" s="933"/>
      <c r="H63" s="933"/>
      <c r="I63" s="933"/>
      <c r="J63" s="933"/>
      <c r="K63" s="933"/>
      <c r="L63" s="933"/>
      <c r="M63" s="933"/>
      <c r="N63" s="934"/>
    </row>
    <row r="64" spans="1:14" ht="16.350000000000001" customHeight="1" x14ac:dyDescent="0.5">
      <c r="A64" s="935"/>
      <c r="B64" s="936"/>
      <c r="C64" s="936"/>
      <c r="D64" s="936"/>
      <c r="E64" s="936"/>
      <c r="F64" s="936"/>
      <c r="G64" s="936"/>
      <c r="H64" s="936"/>
      <c r="I64" s="936"/>
      <c r="J64" s="936"/>
      <c r="K64" s="936"/>
      <c r="L64" s="936"/>
      <c r="M64" s="936"/>
      <c r="N64" s="937"/>
    </row>
    <row r="65" spans="1:14" ht="16.350000000000001" customHeight="1" x14ac:dyDescent="0.5">
      <c r="A65" s="265" t="s">
        <v>409</v>
      </c>
      <c r="B65" s="266"/>
      <c r="C65" s="266"/>
      <c r="D65" s="266"/>
      <c r="E65" s="266"/>
      <c r="F65" s="267"/>
      <c r="G65" s="267"/>
      <c r="H65" s="267"/>
      <c r="I65" s="267"/>
      <c r="J65" s="267"/>
      <c r="K65" s="267"/>
      <c r="L65" s="267"/>
      <c r="M65" s="267"/>
      <c r="N65" s="268"/>
    </row>
    <row r="66" spans="1:14" ht="16.350000000000001" customHeight="1" x14ac:dyDescent="0.5">
      <c r="A66" s="961" t="s">
        <v>393</v>
      </c>
      <c r="B66" s="595"/>
      <c r="C66" s="595"/>
      <c r="D66" s="595"/>
      <c r="E66" s="595"/>
      <c r="F66" s="595"/>
      <c r="G66" s="595"/>
      <c r="H66" s="595"/>
      <c r="I66" s="595"/>
      <c r="J66" s="595"/>
      <c r="K66" s="595"/>
      <c r="L66" s="595"/>
      <c r="M66" s="595"/>
      <c r="N66" s="596"/>
    </row>
    <row r="67" spans="1:14" ht="16.350000000000001" customHeight="1" x14ac:dyDescent="0.5">
      <c r="A67" s="731"/>
      <c r="B67" s="733"/>
      <c r="C67" s="733"/>
      <c r="D67" s="733"/>
      <c r="E67" s="733"/>
      <c r="F67" s="733"/>
      <c r="G67" s="733"/>
      <c r="H67" s="733"/>
      <c r="I67" s="733"/>
      <c r="J67" s="733"/>
      <c r="K67" s="733"/>
      <c r="L67" s="733"/>
      <c r="M67" s="733"/>
      <c r="N67" s="732"/>
    </row>
    <row r="68" spans="1:14" ht="16.350000000000001" customHeight="1" x14ac:dyDescent="0.5">
      <c r="A68" s="929"/>
      <c r="B68" s="930"/>
      <c r="C68" s="930"/>
      <c r="D68" s="930"/>
      <c r="E68" s="930"/>
      <c r="F68" s="930"/>
      <c r="G68" s="930"/>
      <c r="H68" s="930"/>
      <c r="I68" s="930"/>
      <c r="J68" s="930"/>
      <c r="K68" s="930"/>
      <c r="L68" s="930"/>
      <c r="M68" s="930"/>
      <c r="N68" s="931"/>
    </row>
    <row r="69" spans="1:14" ht="16.350000000000001" customHeight="1" x14ac:dyDescent="0.5">
      <c r="A69" s="932"/>
      <c r="B69" s="933"/>
      <c r="C69" s="933"/>
      <c r="D69" s="933"/>
      <c r="E69" s="933"/>
      <c r="F69" s="933"/>
      <c r="G69" s="933"/>
      <c r="H69" s="933"/>
      <c r="I69" s="933"/>
      <c r="J69" s="933"/>
      <c r="K69" s="933"/>
      <c r="L69" s="933"/>
      <c r="M69" s="933"/>
      <c r="N69" s="934"/>
    </row>
    <row r="70" spans="1:14" ht="16.350000000000001" customHeight="1" x14ac:dyDescent="0.5">
      <c r="A70" s="932"/>
      <c r="B70" s="933"/>
      <c r="C70" s="933"/>
      <c r="D70" s="933"/>
      <c r="E70" s="933"/>
      <c r="F70" s="933"/>
      <c r="G70" s="933"/>
      <c r="H70" s="933"/>
      <c r="I70" s="933"/>
      <c r="J70" s="933"/>
      <c r="K70" s="933"/>
      <c r="L70" s="933"/>
      <c r="M70" s="933"/>
      <c r="N70" s="934"/>
    </row>
    <row r="71" spans="1:14" ht="16.350000000000001" customHeight="1" x14ac:dyDescent="0.5">
      <c r="A71" s="935"/>
      <c r="B71" s="936"/>
      <c r="C71" s="936"/>
      <c r="D71" s="936"/>
      <c r="E71" s="936"/>
      <c r="F71" s="936"/>
      <c r="G71" s="936"/>
      <c r="H71" s="936"/>
      <c r="I71" s="936"/>
      <c r="J71" s="936"/>
      <c r="K71" s="936"/>
      <c r="L71" s="936"/>
      <c r="M71" s="936"/>
      <c r="N71" s="937"/>
    </row>
    <row r="72" spans="1:14" ht="16.350000000000001" customHeight="1" x14ac:dyDescent="0.5">
      <c r="A72" s="570" t="s">
        <v>396</v>
      </c>
      <c r="B72" s="675"/>
      <c r="C72" s="675"/>
      <c r="D72" s="675"/>
      <c r="E72" s="675"/>
      <c r="F72" s="675"/>
      <c r="G72" s="675"/>
      <c r="H72" s="675"/>
      <c r="I72" s="675"/>
      <c r="J72" s="675"/>
      <c r="K72" s="675"/>
      <c r="L72" s="675"/>
      <c r="M72" s="675"/>
      <c r="N72" s="571"/>
    </row>
    <row r="73" spans="1:14" ht="16.350000000000001" customHeight="1" x14ac:dyDescent="0.5">
      <c r="A73" s="666"/>
      <c r="B73" s="667"/>
      <c r="C73" s="667"/>
      <c r="D73" s="667"/>
      <c r="E73" s="667"/>
      <c r="F73" s="667"/>
      <c r="G73" s="667"/>
      <c r="H73" s="667"/>
      <c r="I73" s="667"/>
      <c r="J73" s="667"/>
      <c r="K73" s="667"/>
      <c r="L73" s="667"/>
      <c r="M73" s="667"/>
      <c r="N73" s="668"/>
    </row>
    <row r="74" spans="1:14" ht="16.350000000000001" customHeight="1" x14ac:dyDescent="0.5">
      <c r="A74" s="929"/>
      <c r="B74" s="930"/>
      <c r="C74" s="930"/>
      <c r="D74" s="930"/>
      <c r="E74" s="930"/>
      <c r="F74" s="930"/>
      <c r="G74" s="930"/>
      <c r="H74" s="930"/>
      <c r="I74" s="930"/>
      <c r="J74" s="930"/>
      <c r="K74" s="930"/>
      <c r="L74" s="930"/>
      <c r="M74" s="930"/>
      <c r="N74" s="931"/>
    </row>
    <row r="75" spans="1:14" ht="16.350000000000001" customHeight="1" x14ac:dyDescent="0.5">
      <c r="A75" s="932"/>
      <c r="B75" s="933"/>
      <c r="C75" s="933"/>
      <c r="D75" s="933"/>
      <c r="E75" s="933"/>
      <c r="F75" s="933"/>
      <c r="G75" s="933"/>
      <c r="H75" s="933"/>
      <c r="I75" s="933"/>
      <c r="J75" s="933"/>
      <c r="K75" s="933"/>
      <c r="L75" s="933"/>
      <c r="M75" s="933"/>
      <c r="N75" s="934"/>
    </row>
    <row r="76" spans="1:14" ht="16.350000000000001" customHeight="1" x14ac:dyDescent="0.5">
      <c r="A76" s="932"/>
      <c r="B76" s="933"/>
      <c r="C76" s="933"/>
      <c r="D76" s="933"/>
      <c r="E76" s="933"/>
      <c r="F76" s="933"/>
      <c r="G76" s="933"/>
      <c r="H76" s="933"/>
      <c r="I76" s="933"/>
      <c r="J76" s="933"/>
      <c r="K76" s="933"/>
      <c r="L76" s="933"/>
      <c r="M76" s="933"/>
      <c r="N76" s="934"/>
    </row>
    <row r="77" spans="1:14" ht="16.350000000000001" customHeight="1" x14ac:dyDescent="0.5">
      <c r="A77" s="935"/>
      <c r="B77" s="936"/>
      <c r="C77" s="936"/>
      <c r="D77" s="936"/>
      <c r="E77" s="936"/>
      <c r="F77" s="936"/>
      <c r="G77" s="936"/>
      <c r="H77" s="936"/>
      <c r="I77" s="936"/>
      <c r="J77" s="936"/>
      <c r="K77" s="936"/>
      <c r="L77" s="936"/>
      <c r="M77" s="936"/>
      <c r="N77" s="937"/>
    </row>
    <row r="78" spans="1:14" ht="16.350000000000001" customHeight="1" x14ac:dyDescent="0.5">
      <c r="A78" s="570" t="s">
        <v>397</v>
      </c>
      <c r="B78" s="675"/>
      <c r="C78" s="675"/>
      <c r="D78" s="675"/>
      <c r="E78" s="675"/>
      <c r="F78" s="675"/>
      <c r="G78" s="675"/>
      <c r="H78" s="675"/>
      <c r="I78" s="675"/>
      <c r="J78" s="675"/>
      <c r="K78" s="675"/>
      <c r="L78" s="675"/>
      <c r="M78" s="675"/>
      <c r="N78" s="571"/>
    </row>
    <row r="79" spans="1:14" ht="16.350000000000001" customHeight="1" x14ac:dyDescent="0.5">
      <c r="A79" s="940"/>
      <c r="B79" s="941"/>
      <c r="C79" s="941"/>
      <c r="D79" s="941"/>
      <c r="E79" s="941"/>
      <c r="F79" s="941"/>
      <c r="G79" s="941"/>
      <c r="H79" s="941"/>
      <c r="I79" s="941"/>
      <c r="J79" s="941"/>
      <c r="K79" s="941"/>
      <c r="L79" s="941"/>
      <c r="M79" s="941"/>
      <c r="N79" s="942"/>
    </row>
    <row r="80" spans="1:14" ht="16.350000000000001" customHeight="1" x14ac:dyDescent="0.5">
      <c r="A80" s="929"/>
      <c r="B80" s="930"/>
      <c r="C80" s="930"/>
      <c r="D80" s="930"/>
      <c r="E80" s="930"/>
      <c r="F80" s="930"/>
      <c r="G80" s="930"/>
      <c r="H80" s="930"/>
      <c r="I80" s="930"/>
      <c r="J80" s="930"/>
      <c r="K80" s="930"/>
      <c r="L80" s="930"/>
      <c r="M80" s="930"/>
      <c r="N80" s="931"/>
    </row>
    <row r="81" spans="1:14" ht="16.350000000000001" customHeight="1" x14ac:dyDescent="0.5">
      <c r="A81" s="932"/>
      <c r="B81" s="933"/>
      <c r="C81" s="933"/>
      <c r="D81" s="933"/>
      <c r="E81" s="933"/>
      <c r="F81" s="933"/>
      <c r="G81" s="933"/>
      <c r="H81" s="933"/>
      <c r="I81" s="933"/>
      <c r="J81" s="933"/>
      <c r="K81" s="933"/>
      <c r="L81" s="933"/>
      <c r="M81" s="933"/>
      <c r="N81" s="934"/>
    </row>
    <row r="82" spans="1:14" ht="16.350000000000001" customHeight="1" x14ac:dyDescent="0.5">
      <c r="A82" s="932"/>
      <c r="B82" s="933"/>
      <c r="C82" s="933"/>
      <c r="D82" s="933"/>
      <c r="E82" s="933"/>
      <c r="F82" s="933"/>
      <c r="G82" s="933"/>
      <c r="H82" s="933"/>
      <c r="I82" s="933"/>
      <c r="J82" s="933"/>
      <c r="K82" s="933"/>
      <c r="L82" s="933"/>
      <c r="M82" s="933"/>
      <c r="N82" s="934"/>
    </row>
    <row r="83" spans="1:14" ht="16.350000000000001" customHeight="1" x14ac:dyDescent="0.5">
      <c r="A83" s="935"/>
      <c r="B83" s="936"/>
      <c r="C83" s="936"/>
      <c r="D83" s="936"/>
      <c r="E83" s="936"/>
      <c r="F83" s="936"/>
      <c r="G83" s="936"/>
      <c r="H83" s="936"/>
      <c r="I83" s="936"/>
      <c r="J83" s="936"/>
      <c r="K83" s="936"/>
      <c r="L83" s="936"/>
      <c r="M83" s="936"/>
      <c r="N83" s="937"/>
    </row>
    <row r="84" spans="1:14" ht="16.350000000000001" customHeight="1" x14ac:dyDescent="0.5">
      <c r="A84" s="570" t="s">
        <v>398</v>
      </c>
      <c r="B84" s="675"/>
      <c r="C84" s="675"/>
      <c r="D84" s="675"/>
      <c r="E84" s="675"/>
      <c r="F84" s="675"/>
      <c r="G84" s="675"/>
      <c r="H84" s="675"/>
      <c r="I84" s="675"/>
      <c r="J84" s="675"/>
      <c r="K84" s="675"/>
      <c r="L84" s="675"/>
      <c r="M84" s="675"/>
      <c r="N84" s="571"/>
    </row>
    <row r="85" spans="1:14" ht="16.350000000000001" customHeight="1" x14ac:dyDescent="0.5">
      <c r="A85" s="940"/>
      <c r="B85" s="941"/>
      <c r="C85" s="941"/>
      <c r="D85" s="941"/>
      <c r="E85" s="941"/>
      <c r="F85" s="941"/>
      <c r="G85" s="941"/>
      <c r="H85" s="941"/>
      <c r="I85" s="941"/>
      <c r="J85" s="941"/>
      <c r="K85" s="941"/>
      <c r="L85" s="941"/>
      <c r="M85" s="941"/>
      <c r="N85" s="942"/>
    </row>
    <row r="86" spans="1:14" ht="16.350000000000001" customHeight="1" x14ac:dyDescent="0.5">
      <c r="A86" s="929"/>
      <c r="B86" s="930"/>
      <c r="C86" s="930"/>
      <c r="D86" s="930"/>
      <c r="E86" s="930"/>
      <c r="F86" s="930"/>
      <c r="G86" s="930"/>
      <c r="H86" s="930"/>
      <c r="I86" s="930"/>
      <c r="J86" s="930"/>
      <c r="K86" s="930"/>
      <c r="L86" s="930"/>
      <c r="M86" s="930"/>
      <c r="N86" s="931"/>
    </row>
    <row r="87" spans="1:14" ht="16.350000000000001" customHeight="1" x14ac:dyDescent="0.5">
      <c r="A87" s="932"/>
      <c r="B87" s="933"/>
      <c r="C87" s="933"/>
      <c r="D87" s="933"/>
      <c r="E87" s="933"/>
      <c r="F87" s="933"/>
      <c r="G87" s="933"/>
      <c r="H87" s="933"/>
      <c r="I87" s="933"/>
      <c r="J87" s="933"/>
      <c r="K87" s="933"/>
      <c r="L87" s="933"/>
      <c r="M87" s="933"/>
      <c r="N87" s="934"/>
    </row>
    <row r="88" spans="1:14" ht="16.350000000000001" customHeight="1" x14ac:dyDescent="0.5">
      <c r="A88" s="932"/>
      <c r="B88" s="933"/>
      <c r="C88" s="933"/>
      <c r="D88" s="933"/>
      <c r="E88" s="933"/>
      <c r="F88" s="933"/>
      <c r="G88" s="933"/>
      <c r="H88" s="933"/>
      <c r="I88" s="933"/>
      <c r="J88" s="933"/>
      <c r="K88" s="933"/>
      <c r="L88" s="933"/>
      <c r="M88" s="933"/>
      <c r="N88" s="934"/>
    </row>
    <row r="89" spans="1:14" ht="16.350000000000001" customHeight="1" x14ac:dyDescent="0.5">
      <c r="A89" s="935"/>
      <c r="B89" s="936"/>
      <c r="C89" s="936"/>
      <c r="D89" s="936"/>
      <c r="E89" s="936"/>
      <c r="F89" s="936"/>
      <c r="G89" s="936"/>
      <c r="H89" s="936"/>
      <c r="I89" s="936"/>
      <c r="J89" s="936"/>
      <c r="K89" s="936"/>
      <c r="L89" s="936"/>
      <c r="M89" s="936"/>
      <c r="N89" s="937"/>
    </row>
    <row r="90" spans="1:14" ht="16.350000000000001" customHeight="1" x14ac:dyDescent="0.5">
      <c r="A90" s="570" t="s">
        <v>395</v>
      </c>
      <c r="B90" s="675"/>
      <c r="C90" s="675"/>
      <c r="D90" s="675"/>
      <c r="E90" s="675"/>
      <c r="F90" s="675"/>
      <c r="G90" s="675"/>
      <c r="H90" s="675"/>
      <c r="I90" s="675"/>
      <c r="J90" s="675"/>
      <c r="K90" s="675"/>
      <c r="L90" s="675"/>
      <c r="M90" s="675"/>
      <c r="N90" s="571"/>
    </row>
    <row r="91" spans="1:14" ht="16.350000000000001" customHeight="1" x14ac:dyDescent="0.5">
      <c r="A91" s="925"/>
      <c r="B91" s="926"/>
      <c r="C91" s="926"/>
      <c r="D91" s="926"/>
      <c r="E91" s="926"/>
      <c r="F91" s="926"/>
      <c r="G91" s="926"/>
      <c r="H91" s="926"/>
      <c r="I91" s="926"/>
      <c r="J91" s="926"/>
      <c r="K91" s="926"/>
      <c r="L91" s="926"/>
      <c r="M91" s="926"/>
      <c r="N91" s="927"/>
    </row>
    <row r="92" spans="1:14" ht="16.350000000000001" customHeight="1" x14ac:dyDescent="0.5">
      <c r="A92" s="929"/>
      <c r="B92" s="930"/>
      <c r="C92" s="930"/>
      <c r="D92" s="930"/>
      <c r="E92" s="930"/>
      <c r="F92" s="930"/>
      <c r="G92" s="930"/>
      <c r="H92" s="930"/>
      <c r="I92" s="930"/>
      <c r="J92" s="930"/>
      <c r="K92" s="930"/>
      <c r="L92" s="930"/>
      <c r="M92" s="930"/>
      <c r="N92" s="931"/>
    </row>
    <row r="93" spans="1:14" ht="16.350000000000001" customHeight="1" x14ac:dyDescent="0.5">
      <c r="A93" s="932"/>
      <c r="B93" s="933"/>
      <c r="C93" s="933"/>
      <c r="D93" s="933"/>
      <c r="E93" s="933"/>
      <c r="F93" s="933"/>
      <c r="G93" s="933"/>
      <c r="H93" s="933"/>
      <c r="I93" s="933"/>
      <c r="J93" s="933"/>
      <c r="K93" s="933"/>
      <c r="L93" s="933"/>
      <c r="M93" s="933"/>
      <c r="N93" s="934"/>
    </row>
    <row r="94" spans="1:14" ht="16.350000000000001" customHeight="1" x14ac:dyDescent="0.5">
      <c r="A94" s="932"/>
      <c r="B94" s="933"/>
      <c r="C94" s="933"/>
      <c r="D94" s="933"/>
      <c r="E94" s="933"/>
      <c r="F94" s="933"/>
      <c r="G94" s="933"/>
      <c r="H94" s="933"/>
      <c r="I94" s="933"/>
      <c r="J94" s="933"/>
      <c r="K94" s="933"/>
      <c r="L94" s="933"/>
      <c r="M94" s="933"/>
      <c r="N94" s="934"/>
    </row>
    <row r="95" spans="1:14" ht="16.350000000000001" customHeight="1" x14ac:dyDescent="0.5">
      <c r="A95" s="935"/>
      <c r="B95" s="936"/>
      <c r="C95" s="936"/>
      <c r="D95" s="936"/>
      <c r="E95" s="936"/>
      <c r="F95" s="936"/>
      <c r="G95" s="936"/>
      <c r="H95" s="936"/>
      <c r="I95" s="936"/>
      <c r="J95" s="936"/>
      <c r="K95" s="936"/>
      <c r="L95" s="936"/>
      <c r="M95" s="936"/>
      <c r="N95" s="937"/>
    </row>
    <row r="96" spans="1:14" ht="16.350000000000001" customHeight="1" x14ac:dyDescent="0.5">
      <c r="A96" s="570" t="s">
        <v>399</v>
      </c>
      <c r="B96" s="675"/>
      <c r="C96" s="675"/>
      <c r="D96" s="675"/>
      <c r="E96" s="675"/>
      <c r="F96" s="675"/>
      <c r="G96" s="675"/>
      <c r="H96" s="675"/>
      <c r="I96" s="675"/>
      <c r="J96" s="675"/>
      <c r="K96" s="675"/>
      <c r="L96" s="675"/>
      <c r="M96" s="675"/>
      <c r="N96" s="571"/>
    </row>
    <row r="97" spans="1:14" ht="16.350000000000001" customHeight="1" x14ac:dyDescent="0.5">
      <c r="A97" s="929"/>
      <c r="B97" s="930"/>
      <c r="C97" s="930"/>
      <c r="D97" s="930"/>
      <c r="E97" s="930"/>
      <c r="F97" s="930"/>
      <c r="G97" s="930"/>
      <c r="H97" s="930"/>
      <c r="I97" s="930"/>
      <c r="J97" s="930"/>
      <c r="K97" s="930"/>
      <c r="L97" s="930"/>
      <c r="M97" s="930"/>
      <c r="N97" s="931"/>
    </row>
    <row r="98" spans="1:14" ht="16.350000000000001" customHeight="1" x14ac:dyDescent="0.5">
      <c r="A98" s="932"/>
      <c r="B98" s="933"/>
      <c r="C98" s="933"/>
      <c r="D98" s="933"/>
      <c r="E98" s="933"/>
      <c r="F98" s="933"/>
      <c r="G98" s="933"/>
      <c r="H98" s="933"/>
      <c r="I98" s="933"/>
      <c r="J98" s="933"/>
      <c r="K98" s="933"/>
      <c r="L98" s="933"/>
      <c r="M98" s="933"/>
      <c r="N98" s="934"/>
    </row>
    <row r="99" spans="1:14" ht="16.350000000000001" customHeight="1" x14ac:dyDescent="0.5">
      <c r="A99" s="932"/>
      <c r="B99" s="933"/>
      <c r="C99" s="933"/>
      <c r="D99" s="933"/>
      <c r="E99" s="933"/>
      <c r="F99" s="933"/>
      <c r="G99" s="933"/>
      <c r="H99" s="933"/>
      <c r="I99" s="933"/>
      <c r="J99" s="933"/>
      <c r="K99" s="933"/>
      <c r="L99" s="933"/>
      <c r="M99" s="933"/>
      <c r="N99" s="934"/>
    </row>
    <row r="100" spans="1:14" ht="16.350000000000001" customHeight="1" x14ac:dyDescent="0.5">
      <c r="A100" s="935"/>
      <c r="B100" s="936"/>
      <c r="C100" s="936"/>
      <c r="D100" s="936"/>
      <c r="E100" s="936"/>
      <c r="F100" s="936"/>
      <c r="G100" s="936"/>
      <c r="H100" s="936"/>
      <c r="I100" s="936"/>
      <c r="J100" s="936"/>
      <c r="K100" s="936"/>
      <c r="L100" s="936"/>
      <c r="M100" s="936"/>
      <c r="N100" s="937"/>
    </row>
    <row r="101" spans="1:14" ht="16.350000000000001" customHeight="1" x14ac:dyDescent="0.5">
      <c r="A101" s="276" t="s">
        <v>363</v>
      </c>
      <c r="B101" s="267"/>
      <c r="C101" s="267"/>
      <c r="D101" s="267"/>
      <c r="E101" s="267"/>
      <c r="F101" s="267"/>
      <c r="G101" s="267"/>
      <c r="H101" s="267"/>
      <c r="I101" s="267"/>
      <c r="J101" s="267"/>
      <c r="K101" s="267"/>
      <c r="L101" s="267"/>
      <c r="M101" s="267"/>
      <c r="N101" s="268"/>
    </row>
    <row r="102" spans="1:14" ht="16.350000000000001" customHeight="1" x14ac:dyDescent="0.5">
      <c r="A102" s="675" t="s">
        <v>776</v>
      </c>
      <c r="B102" s="675"/>
      <c r="C102" s="675"/>
      <c r="D102" s="675"/>
      <c r="E102" s="675"/>
      <c r="F102" s="675"/>
      <c r="G102" s="675"/>
      <c r="H102" s="675"/>
      <c r="I102" s="675"/>
      <c r="J102" s="675"/>
      <c r="K102" s="675"/>
      <c r="L102" s="675"/>
      <c r="M102" s="675"/>
      <c r="N102" s="675"/>
    </row>
    <row r="103" spans="1:14" ht="16.350000000000001" customHeight="1" x14ac:dyDescent="0.5">
      <c r="A103" s="667"/>
      <c r="B103" s="667"/>
      <c r="C103" s="667"/>
      <c r="D103" s="667"/>
      <c r="E103" s="667"/>
      <c r="F103" s="667"/>
      <c r="G103" s="667"/>
      <c r="H103" s="667"/>
      <c r="I103" s="667"/>
      <c r="J103" s="667"/>
      <c r="K103" s="667"/>
      <c r="L103" s="667"/>
      <c r="M103" s="667"/>
      <c r="N103" s="667"/>
    </row>
    <row r="104" spans="1:14" ht="16.350000000000001" customHeight="1" x14ac:dyDescent="0.5">
      <c r="A104" s="929"/>
      <c r="B104" s="930"/>
      <c r="C104" s="930"/>
      <c r="D104" s="930"/>
      <c r="E104" s="930"/>
      <c r="F104" s="930"/>
      <c r="G104" s="930"/>
      <c r="H104" s="930"/>
      <c r="I104" s="930"/>
      <c r="J104" s="930"/>
      <c r="K104" s="930"/>
      <c r="L104" s="930"/>
      <c r="M104" s="930"/>
      <c r="N104" s="931"/>
    </row>
    <row r="105" spans="1:14" ht="16.350000000000001" customHeight="1" x14ac:dyDescent="0.5">
      <c r="A105" s="932"/>
      <c r="B105" s="933"/>
      <c r="C105" s="933"/>
      <c r="D105" s="933"/>
      <c r="E105" s="933"/>
      <c r="F105" s="933"/>
      <c r="G105" s="933"/>
      <c r="H105" s="933"/>
      <c r="I105" s="933"/>
      <c r="J105" s="933"/>
      <c r="K105" s="933"/>
      <c r="L105" s="933"/>
      <c r="M105" s="933"/>
      <c r="N105" s="934"/>
    </row>
    <row r="106" spans="1:14" ht="16.350000000000001" customHeight="1" x14ac:dyDescent="0.5">
      <c r="A106" s="932"/>
      <c r="B106" s="933"/>
      <c r="C106" s="933"/>
      <c r="D106" s="933"/>
      <c r="E106" s="933"/>
      <c r="F106" s="933"/>
      <c r="G106" s="933"/>
      <c r="H106" s="933"/>
      <c r="I106" s="933"/>
      <c r="J106" s="933"/>
      <c r="K106" s="933"/>
      <c r="L106" s="933"/>
      <c r="M106" s="933"/>
      <c r="N106" s="934"/>
    </row>
    <row r="107" spans="1:14" ht="16.350000000000001" customHeight="1" x14ac:dyDescent="0.5">
      <c r="A107" s="935"/>
      <c r="B107" s="936"/>
      <c r="C107" s="936"/>
      <c r="D107" s="936"/>
      <c r="E107" s="936"/>
      <c r="F107" s="936"/>
      <c r="G107" s="936"/>
      <c r="H107" s="936"/>
      <c r="I107" s="936"/>
      <c r="J107" s="936"/>
      <c r="K107" s="936"/>
      <c r="L107" s="936"/>
      <c r="M107" s="936"/>
      <c r="N107" s="937"/>
    </row>
    <row r="108" spans="1:14" ht="16.350000000000001" customHeight="1" x14ac:dyDescent="0.5">
      <c r="A108" s="675" t="s">
        <v>416</v>
      </c>
      <c r="B108" s="675"/>
      <c r="C108" s="675"/>
      <c r="D108" s="675"/>
      <c r="E108" s="675"/>
      <c r="F108" s="675"/>
      <c r="G108" s="675"/>
      <c r="H108" s="675"/>
      <c r="I108" s="675"/>
      <c r="J108" s="675"/>
      <c r="K108" s="675"/>
      <c r="L108" s="675"/>
      <c r="M108" s="675"/>
      <c r="N108" s="675"/>
    </row>
    <row r="109" spans="1:14" ht="16.350000000000001" customHeight="1" x14ac:dyDescent="0.5">
      <c r="A109" s="667"/>
      <c r="B109" s="667"/>
      <c r="C109" s="667"/>
      <c r="D109" s="667"/>
      <c r="E109" s="667"/>
      <c r="F109" s="667"/>
      <c r="G109" s="667"/>
      <c r="H109" s="667"/>
      <c r="I109" s="667"/>
      <c r="J109" s="667"/>
      <c r="K109" s="667"/>
      <c r="L109" s="667"/>
      <c r="M109" s="667"/>
      <c r="N109" s="667"/>
    </row>
    <row r="110" spans="1:14" ht="16.350000000000001" customHeight="1" x14ac:dyDescent="0.5">
      <c r="A110" s="929"/>
      <c r="B110" s="930"/>
      <c r="C110" s="930"/>
      <c r="D110" s="930"/>
      <c r="E110" s="930"/>
      <c r="F110" s="930"/>
      <c r="G110" s="930"/>
      <c r="H110" s="930"/>
      <c r="I110" s="930"/>
      <c r="J110" s="930"/>
      <c r="K110" s="930"/>
      <c r="L110" s="930"/>
      <c r="M110" s="930"/>
      <c r="N110" s="931"/>
    </row>
    <row r="111" spans="1:14" ht="16.350000000000001" customHeight="1" x14ac:dyDescent="0.5">
      <c r="A111" s="932"/>
      <c r="B111" s="933"/>
      <c r="C111" s="933"/>
      <c r="D111" s="933"/>
      <c r="E111" s="933"/>
      <c r="F111" s="933"/>
      <c r="G111" s="933"/>
      <c r="H111" s="933"/>
      <c r="I111" s="933"/>
      <c r="J111" s="933"/>
      <c r="K111" s="933"/>
      <c r="L111" s="933"/>
      <c r="M111" s="933"/>
      <c r="N111" s="934"/>
    </row>
    <row r="112" spans="1:14" ht="16.350000000000001" customHeight="1" x14ac:dyDescent="0.5">
      <c r="A112" s="932"/>
      <c r="B112" s="933"/>
      <c r="C112" s="933"/>
      <c r="D112" s="933"/>
      <c r="E112" s="933"/>
      <c r="F112" s="933"/>
      <c r="G112" s="933"/>
      <c r="H112" s="933"/>
      <c r="I112" s="933"/>
      <c r="J112" s="933"/>
      <c r="K112" s="933"/>
      <c r="L112" s="933"/>
      <c r="M112" s="933"/>
      <c r="N112" s="934"/>
    </row>
    <row r="113" spans="1:14" ht="16.350000000000001" customHeight="1" x14ac:dyDescent="0.5">
      <c r="A113" s="935"/>
      <c r="B113" s="936"/>
      <c r="C113" s="936"/>
      <c r="D113" s="936"/>
      <c r="E113" s="936"/>
      <c r="F113" s="936"/>
      <c r="G113" s="936"/>
      <c r="H113" s="936"/>
      <c r="I113" s="936"/>
      <c r="J113" s="936"/>
      <c r="K113" s="936"/>
      <c r="L113" s="936"/>
      <c r="M113" s="936"/>
      <c r="N113" s="937"/>
    </row>
    <row r="114" spans="1:14" ht="16.350000000000001" customHeight="1" x14ac:dyDescent="0.5">
      <c r="A114" s="675" t="s">
        <v>365</v>
      </c>
      <c r="B114" s="675"/>
      <c r="C114" s="675"/>
      <c r="D114" s="675"/>
      <c r="E114" s="675"/>
      <c r="F114" s="675"/>
      <c r="G114" s="675"/>
      <c r="H114" s="675"/>
      <c r="I114" s="675"/>
      <c r="J114" s="675"/>
      <c r="K114" s="675"/>
      <c r="L114" s="675"/>
      <c r="M114" s="675"/>
      <c r="N114" s="675"/>
    </row>
    <row r="115" spans="1:14" ht="16.350000000000001" customHeight="1" x14ac:dyDescent="0.5">
      <c r="A115" s="929"/>
      <c r="B115" s="930"/>
      <c r="C115" s="930"/>
      <c r="D115" s="930"/>
      <c r="E115" s="930"/>
      <c r="F115" s="930"/>
      <c r="G115" s="930"/>
      <c r="H115" s="930"/>
      <c r="I115" s="930"/>
      <c r="J115" s="930"/>
      <c r="K115" s="930"/>
      <c r="L115" s="930"/>
      <c r="M115" s="930"/>
      <c r="N115" s="931"/>
    </row>
    <row r="116" spans="1:14" ht="16.350000000000001" customHeight="1" x14ac:dyDescent="0.5">
      <c r="A116" s="932"/>
      <c r="B116" s="933"/>
      <c r="C116" s="933"/>
      <c r="D116" s="933"/>
      <c r="E116" s="933"/>
      <c r="F116" s="933"/>
      <c r="G116" s="933"/>
      <c r="H116" s="933"/>
      <c r="I116" s="933"/>
      <c r="J116" s="933"/>
      <c r="K116" s="933"/>
      <c r="L116" s="933"/>
      <c r="M116" s="933"/>
      <c r="N116" s="934"/>
    </row>
    <row r="117" spans="1:14" ht="16.350000000000001" customHeight="1" x14ac:dyDescent="0.5">
      <c r="A117" s="932"/>
      <c r="B117" s="933"/>
      <c r="C117" s="933"/>
      <c r="D117" s="933"/>
      <c r="E117" s="933"/>
      <c r="F117" s="933"/>
      <c r="G117" s="933"/>
      <c r="H117" s="933"/>
      <c r="I117" s="933"/>
      <c r="J117" s="933"/>
      <c r="K117" s="933"/>
      <c r="L117" s="933"/>
      <c r="M117" s="933"/>
      <c r="N117" s="934"/>
    </row>
    <row r="118" spans="1:14" ht="16.350000000000001" customHeight="1" x14ac:dyDescent="0.5">
      <c r="A118" s="935"/>
      <c r="B118" s="936"/>
      <c r="C118" s="936"/>
      <c r="D118" s="936"/>
      <c r="E118" s="936"/>
      <c r="F118" s="936"/>
      <c r="G118" s="936"/>
      <c r="H118" s="936"/>
      <c r="I118" s="936"/>
      <c r="J118" s="936"/>
      <c r="K118" s="936"/>
      <c r="L118" s="936"/>
      <c r="M118" s="936"/>
      <c r="N118" s="937"/>
    </row>
    <row r="119" spans="1:14" ht="16.350000000000001" customHeight="1" x14ac:dyDescent="0.5">
      <c r="A119" s="578" t="s">
        <v>413</v>
      </c>
      <c r="B119" s="578"/>
      <c r="C119" s="578"/>
      <c r="D119" s="594"/>
      <c r="E119" s="923"/>
      <c r="F119" s="924"/>
      <c r="G119" s="246"/>
      <c r="H119" s="263"/>
      <c r="I119" s="263"/>
      <c r="J119" s="263"/>
      <c r="K119" s="263"/>
      <c r="L119" s="319"/>
      <c r="M119" s="319"/>
      <c r="N119" s="320"/>
    </row>
    <row r="120" spans="1:14" ht="16.350000000000001" customHeight="1" x14ac:dyDescent="0.5">
      <c r="A120" s="578" t="s">
        <v>414</v>
      </c>
      <c r="B120" s="578"/>
      <c r="C120" s="578"/>
      <c r="D120" s="594"/>
      <c r="E120" s="923"/>
      <c r="F120" s="924"/>
      <c r="G120" s="246"/>
      <c r="H120" s="263"/>
      <c r="I120" s="263"/>
      <c r="J120" s="263"/>
      <c r="K120" s="263"/>
      <c r="L120" s="319"/>
      <c r="M120" s="319"/>
      <c r="N120" s="320"/>
    </row>
    <row r="121" spans="1:14" ht="16.350000000000001" customHeight="1" x14ac:dyDescent="0.5">
      <c r="A121" s="578" t="s">
        <v>415</v>
      </c>
      <c r="B121" s="578"/>
      <c r="C121" s="578"/>
      <c r="D121" s="594"/>
      <c r="E121" s="923"/>
      <c r="F121" s="924"/>
      <c r="G121" s="246"/>
      <c r="H121" s="263"/>
      <c r="I121" s="263"/>
      <c r="J121" s="263"/>
      <c r="K121" s="263"/>
      <c r="L121" s="319"/>
      <c r="M121" s="319"/>
      <c r="N121" s="320"/>
    </row>
    <row r="122" spans="1:14" ht="16.350000000000001" customHeight="1" x14ac:dyDescent="0.5">
      <c r="A122" s="323"/>
      <c r="B122" s="323"/>
      <c r="C122" s="323"/>
      <c r="D122" s="328"/>
      <c r="E122" s="323"/>
      <c r="F122" s="21"/>
      <c r="L122" s="329"/>
      <c r="M122" s="329"/>
      <c r="N122" s="329"/>
    </row>
    <row r="123" spans="1:14" ht="16.350000000000001" customHeight="1" x14ac:dyDescent="0.5">
      <c r="A123" s="318" t="s">
        <v>592</v>
      </c>
      <c r="B123" s="575" t="s">
        <v>593</v>
      </c>
      <c r="C123" s="960"/>
      <c r="D123" s="960"/>
      <c r="E123" s="960"/>
      <c r="F123" s="960"/>
      <c r="G123" s="960"/>
      <c r="H123" s="960"/>
      <c r="I123" s="263" t="s">
        <v>594</v>
      </c>
      <c r="J123" s="263"/>
      <c r="K123" s="263"/>
      <c r="L123" s="319"/>
      <c r="M123" s="319"/>
      <c r="N123" s="320"/>
    </row>
    <row r="124" spans="1:14" ht="16.350000000000001" customHeight="1" x14ac:dyDescent="0.5">
      <c r="A124" s="577" t="s">
        <v>595</v>
      </c>
      <c r="B124" s="578"/>
      <c r="C124" s="578"/>
      <c r="D124" s="578"/>
      <c r="E124" s="578"/>
      <c r="F124" s="578"/>
      <c r="G124" s="578"/>
      <c r="H124" s="578"/>
      <c r="I124" s="578"/>
      <c r="J124" s="578"/>
      <c r="K124" s="578"/>
      <c r="L124" s="578"/>
      <c r="M124" s="578"/>
      <c r="N124" s="608"/>
    </row>
    <row r="125" spans="1:14" ht="16.350000000000001" customHeight="1" x14ac:dyDescent="0.5">
      <c r="A125" s="323"/>
      <c r="B125" s="323"/>
      <c r="C125" s="323"/>
      <c r="D125" s="328"/>
      <c r="E125" s="323"/>
      <c r="F125" s="21"/>
      <c r="L125" s="329"/>
      <c r="M125" s="329"/>
      <c r="N125" s="329"/>
    </row>
    <row r="126" spans="1:14" ht="16.350000000000001" customHeight="1" x14ac:dyDescent="0.5">
      <c r="A126" s="323"/>
      <c r="B126" s="323"/>
      <c r="C126" s="323"/>
      <c r="D126" s="328"/>
      <c r="E126" s="323"/>
      <c r="F126" s="21"/>
      <c r="L126" s="329"/>
      <c r="M126" s="329"/>
      <c r="N126" s="329"/>
    </row>
    <row r="127" spans="1:14" ht="16.350000000000001" customHeight="1" x14ac:dyDescent="0.5">
      <c r="A127" s="323"/>
      <c r="B127" s="323"/>
      <c r="C127" s="323"/>
      <c r="D127" s="328"/>
      <c r="E127" s="323"/>
      <c r="F127" s="21"/>
      <c r="L127" s="329"/>
      <c r="M127" s="329"/>
      <c r="N127" s="329"/>
    </row>
    <row r="128" spans="1:14" ht="16.350000000000001" customHeight="1" x14ac:dyDescent="0.5"/>
    <row r="129" spans="1:14" ht="16.350000000000001" customHeight="1" x14ac:dyDescent="0.5"/>
    <row r="130" spans="1:14" ht="16.350000000000001" customHeight="1" thickBot="1" x14ac:dyDescent="0.55000000000000004">
      <c r="A130" s="283" t="str">
        <f>B123</f>
        <v>insert name and title or ED</v>
      </c>
      <c r="B130" s="283"/>
      <c r="C130" s="283"/>
      <c r="D130" s="283"/>
      <c r="E130" s="283"/>
      <c r="F130" s="283"/>
      <c r="G130" s="283"/>
      <c r="H130" s="282"/>
      <c r="I130" s="282"/>
      <c r="L130" s="956" t="s">
        <v>596</v>
      </c>
      <c r="M130" s="956"/>
      <c r="N130" s="283"/>
    </row>
    <row r="133" spans="1:14" x14ac:dyDescent="0.5">
      <c r="B133" s="22" t="s">
        <v>53</v>
      </c>
    </row>
    <row r="139" spans="1:14" x14ac:dyDescent="0.5">
      <c r="A139" s="21"/>
      <c r="B139" s="21"/>
      <c r="C139" s="21"/>
    </row>
    <row r="143" spans="1:14" x14ac:dyDescent="0.5">
      <c r="A143" s="21"/>
    </row>
    <row r="164" spans="1:1" x14ac:dyDescent="0.5">
      <c r="A164" s="21"/>
    </row>
  </sheetData>
  <sheetProtection algorithmName="SHA-512" hashValue="UxWbFOKJLYexlZx7v0ArqQMytAOB+k3wJigfDi69XxuFQ0HYfEdzBGQ7dw1O6oj14p7rvN0i3A2pU3qz5K/C1Q==" saltValue="tgJ+wY3fK04gNU5PH2yf7g==" spinCount="100000" sheet="1" selectLockedCells="1"/>
  <mergeCells count="66">
    <mergeCell ref="F9:N9"/>
    <mergeCell ref="F7:N7"/>
    <mergeCell ref="A7:E7"/>
    <mergeCell ref="A8:E8"/>
    <mergeCell ref="A9:E9"/>
    <mergeCell ref="K10:N10"/>
    <mergeCell ref="F10:G10"/>
    <mergeCell ref="H10:J10"/>
    <mergeCell ref="A10:E10"/>
    <mergeCell ref="B123:H123"/>
    <mergeCell ref="A86:N89"/>
    <mergeCell ref="A74:N77"/>
    <mergeCell ref="A68:N71"/>
    <mergeCell ref="A66:N67"/>
    <mergeCell ref="A72:N73"/>
    <mergeCell ref="A51:N54"/>
    <mergeCell ref="A61:N64"/>
    <mergeCell ref="A84:N85"/>
    <mergeCell ref="A55:N55"/>
    <mergeCell ref="A56:N59"/>
    <mergeCell ref="A14:H14"/>
    <mergeCell ref="A124:N124"/>
    <mergeCell ref="L130:M130"/>
    <mergeCell ref="A96:N96"/>
    <mergeCell ref="A104:N107"/>
    <mergeCell ref="A110:N113"/>
    <mergeCell ref="A115:N118"/>
    <mergeCell ref="A102:N103"/>
    <mergeCell ref="A108:N109"/>
    <mergeCell ref="A114:N114"/>
    <mergeCell ref="E120:F120"/>
    <mergeCell ref="I14:N14"/>
    <mergeCell ref="I16:N16"/>
    <mergeCell ref="F44:N44"/>
    <mergeCell ref="A16:H16"/>
    <mergeCell ref="A33:N33"/>
    <mergeCell ref="A28:N28"/>
    <mergeCell ref="A29:N32"/>
    <mergeCell ref="A43:J43"/>
    <mergeCell ref="K43:N43"/>
    <mergeCell ref="J17:N17"/>
    <mergeCell ref="A34:N37"/>
    <mergeCell ref="A39:N42"/>
    <mergeCell ref="A11:M11"/>
    <mergeCell ref="E119:F119"/>
    <mergeCell ref="A19:N22"/>
    <mergeCell ref="A24:N27"/>
    <mergeCell ref="A17:I17"/>
    <mergeCell ref="A97:N100"/>
    <mergeCell ref="A78:N79"/>
    <mergeCell ref="A80:N83"/>
    <mergeCell ref="A92:N95"/>
    <mergeCell ref="A46:N49"/>
    <mergeCell ref="A13:H13"/>
    <mergeCell ref="A12:M12"/>
    <mergeCell ref="A50:N50"/>
    <mergeCell ref="A15:H15"/>
    <mergeCell ref="I13:N13"/>
    <mergeCell ref="I15:N15"/>
    <mergeCell ref="A60:N60"/>
    <mergeCell ref="A45:N45"/>
    <mergeCell ref="A121:D121"/>
    <mergeCell ref="E121:F121"/>
    <mergeCell ref="A120:D120"/>
    <mergeCell ref="A119:D119"/>
    <mergeCell ref="A90:N91"/>
  </mergeCells>
  <phoneticPr fontId="0" type="noConversion"/>
  <dataValidations count="1">
    <dataValidation type="list" allowBlank="1" showInputMessage="1" showErrorMessage="1" sqref="F10" xr:uid="{00000000-0002-0000-1000-000000000000}">
      <formula1>OrgType</formula1>
    </dataValidation>
  </dataValidations>
  <pageMargins left="0.7" right="0.7" top="0.75" bottom="0.75" header="0.3" footer="0.3"/>
  <pageSetup scale="55" fitToHeight="0" orientation="portrait" r:id="rId1"/>
  <rowBreaks count="1" manualBreakCount="1">
    <brk id="6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0B050"/>
  </sheetPr>
  <dimension ref="A1:N52"/>
  <sheetViews>
    <sheetView topLeftCell="A51" zoomScaleNormal="100" zoomScaleSheetLayoutView="115" workbookViewId="0">
      <selection activeCell="A10" sqref="A10:M10"/>
    </sheetView>
  </sheetViews>
  <sheetFormatPr defaultColWidth="9.1328125" defaultRowHeight="14.25" x14ac:dyDescent="0.45"/>
  <cols>
    <col min="1" max="12" width="9.1328125" style="7"/>
    <col min="13" max="13" width="22" style="7" customWidth="1"/>
    <col min="14" max="14" width="9.59765625" style="7" customWidth="1"/>
    <col min="15" max="16384" width="9.1328125" style="7"/>
  </cols>
  <sheetData>
    <row r="1" spans="1:14" ht="23.25" x14ac:dyDescent="0.45">
      <c r="A1" s="782" t="str">
        <f>Summary!A1</f>
        <v>Insert Project Name</v>
      </c>
      <c r="B1" s="783"/>
      <c r="C1" s="783"/>
      <c r="D1" s="783"/>
      <c r="E1" s="783"/>
      <c r="F1" s="783"/>
      <c r="G1" s="783"/>
    </row>
    <row r="2" spans="1:14" ht="15" customHeight="1" x14ac:dyDescent="0.45">
      <c r="A2" s="565" t="s">
        <v>634</v>
      </c>
      <c r="B2" s="565"/>
      <c r="C2" s="565"/>
      <c r="D2" s="565"/>
      <c r="E2" s="565"/>
      <c r="F2" s="565"/>
      <c r="G2" s="565"/>
    </row>
    <row r="4" spans="1:14" ht="15.75" customHeight="1" x14ac:dyDescent="0.45">
      <c r="A4" s="557" t="s">
        <v>653</v>
      </c>
      <c r="B4" s="565"/>
      <c r="C4" s="565"/>
      <c r="D4" s="565"/>
      <c r="E4" s="565"/>
      <c r="F4" s="565"/>
      <c r="G4" s="565"/>
      <c r="H4" s="565"/>
      <c r="I4" s="565"/>
      <c r="J4" s="565"/>
      <c r="K4" s="565"/>
      <c r="L4" s="565"/>
      <c r="M4" s="565"/>
      <c r="N4" s="566"/>
    </row>
    <row r="5" spans="1:14" ht="15.75" x14ac:dyDescent="0.45">
      <c r="A5" s="965"/>
      <c r="B5" s="966"/>
      <c r="C5" s="966"/>
      <c r="D5" s="966"/>
      <c r="E5" s="966"/>
      <c r="F5" s="966"/>
      <c r="G5" s="966"/>
      <c r="H5" s="966"/>
      <c r="I5" s="966"/>
      <c r="J5" s="966"/>
      <c r="K5" s="966"/>
      <c r="L5" s="966"/>
      <c r="M5" s="966"/>
      <c r="N5" s="967"/>
    </row>
    <row r="7" spans="1:14" ht="15.75" x14ac:dyDescent="0.45">
      <c r="A7" s="968" t="s">
        <v>635</v>
      </c>
      <c r="B7" s="969"/>
      <c r="C7" s="969"/>
      <c r="D7" s="969"/>
      <c r="E7" s="969"/>
      <c r="F7" s="969"/>
      <c r="G7" s="969"/>
      <c r="H7" s="969"/>
      <c r="I7" s="969"/>
      <c r="J7" s="969"/>
      <c r="K7" s="969"/>
      <c r="L7" s="969"/>
      <c r="M7" s="969"/>
      <c r="N7" s="970"/>
    </row>
    <row r="8" spans="1:14" ht="31.5" customHeight="1" x14ac:dyDescent="0.45">
      <c r="A8" s="971" t="s">
        <v>636</v>
      </c>
      <c r="B8" s="972"/>
      <c r="C8" s="972"/>
      <c r="D8" s="972"/>
      <c r="E8" s="972"/>
      <c r="F8" s="972"/>
      <c r="G8" s="972"/>
      <c r="H8" s="972"/>
      <c r="I8" s="972"/>
      <c r="J8" s="972"/>
      <c r="K8" s="972"/>
      <c r="L8" s="972"/>
      <c r="M8" s="973"/>
      <c r="N8" s="409"/>
    </row>
    <row r="9" spans="1:14" ht="31.5" customHeight="1" x14ac:dyDescent="0.45">
      <c r="A9" s="971" t="s">
        <v>637</v>
      </c>
      <c r="B9" s="972"/>
      <c r="C9" s="972"/>
      <c r="D9" s="972"/>
      <c r="E9" s="972"/>
      <c r="F9" s="972"/>
      <c r="G9" s="972"/>
      <c r="H9" s="972"/>
      <c r="I9" s="972"/>
      <c r="J9" s="972"/>
      <c r="K9" s="972"/>
      <c r="L9" s="972"/>
      <c r="M9" s="973"/>
      <c r="N9" s="409"/>
    </row>
    <row r="10" spans="1:14" ht="46.5" customHeight="1" x14ac:dyDescent="0.45">
      <c r="A10" s="971" t="s">
        <v>638</v>
      </c>
      <c r="B10" s="972"/>
      <c r="C10" s="972"/>
      <c r="D10" s="972"/>
      <c r="E10" s="972"/>
      <c r="F10" s="972"/>
      <c r="G10" s="972"/>
      <c r="H10" s="972"/>
      <c r="I10" s="972"/>
      <c r="J10" s="972"/>
      <c r="K10" s="972"/>
      <c r="L10" s="972"/>
      <c r="M10" s="973"/>
      <c r="N10" s="409"/>
    </row>
    <row r="11" spans="1:14" ht="46.5" customHeight="1" x14ac:dyDescent="0.45">
      <c r="A11" s="971" t="s">
        <v>639</v>
      </c>
      <c r="B11" s="972"/>
      <c r="C11" s="972"/>
      <c r="D11" s="972"/>
      <c r="E11" s="972"/>
      <c r="F11" s="972"/>
      <c r="G11" s="972"/>
      <c r="H11" s="972"/>
      <c r="I11" s="972"/>
      <c r="J11" s="972"/>
      <c r="K11" s="972"/>
      <c r="L11" s="972"/>
      <c r="M11" s="973"/>
      <c r="N11" s="409"/>
    </row>
    <row r="12" spans="1:14" ht="46.5" customHeight="1" x14ac:dyDescent="0.45">
      <c r="A12" s="971" t="s">
        <v>640</v>
      </c>
      <c r="B12" s="972"/>
      <c r="C12" s="972"/>
      <c r="D12" s="972"/>
      <c r="E12" s="972"/>
      <c r="F12" s="972"/>
      <c r="G12" s="972"/>
      <c r="H12" s="972"/>
      <c r="I12" s="972"/>
      <c r="J12" s="972"/>
      <c r="K12" s="972"/>
      <c r="L12" s="972"/>
      <c r="M12" s="973"/>
      <c r="N12" s="409"/>
    </row>
    <row r="13" spans="1:14" ht="15.75" x14ac:dyDescent="0.45">
      <c r="A13" s="968" t="s">
        <v>641</v>
      </c>
      <c r="B13" s="969"/>
      <c r="C13" s="969"/>
      <c r="D13" s="969"/>
      <c r="E13" s="969"/>
      <c r="F13" s="969"/>
      <c r="G13" s="969"/>
      <c r="H13" s="969"/>
      <c r="I13" s="969"/>
      <c r="J13" s="969"/>
      <c r="K13" s="969"/>
      <c r="L13" s="969"/>
      <c r="M13" s="969"/>
      <c r="N13" s="970"/>
    </row>
    <row r="14" spans="1:14" ht="31.5" customHeight="1" x14ac:dyDescent="0.45">
      <c r="A14" s="971" t="s">
        <v>642</v>
      </c>
      <c r="B14" s="972"/>
      <c r="C14" s="972"/>
      <c r="D14" s="972"/>
      <c r="E14" s="972"/>
      <c r="F14" s="972"/>
      <c r="G14" s="972"/>
      <c r="H14" s="972"/>
      <c r="I14" s="972"/>
      <c r="J14" s="972"/>
      <c r="K14" s="972"/>
      <c r="L14" s="972"/>
      <c r="M14" s="973"/>
      <c r="N14" s="409"/>
    </row>
    <row r="15" spans="1:14" ht="46.5" customHeight="1" x14ac:dyDescent="0.45">
      <c r="A15" s="971" t="s">
        <v>643</v>
      </c>
      <c r="B15" s="972"/>
      <c r="C15" s="972"/>
      <c r="D15" s="972"/>
      <c r="E15" s="972"/>
      <c r="F15" s="972"/>
      <c r="G15" s="972"/>
      <c r="H15" s="972"/>
      <c r="I15" s="972"/>
      <c r="J15" s="972"/>
      <c r="K15" s="972"/>
      <c r="L15" s="972"/>
      <c r="M15" s="973"/>
      <c r="N15" s="409"/>
    </row>
    <row r="16" spans="1:14" ht="46.5" customHeight="1" x14ac:dyDescent="0.45">
      <c r="A16" s="971" t="s">
        <v>644</v>
      </c>
      <c r="B16" s="972"/>
      <c r="C16" s="972"/>
      <c r="D16" s="972"/>
      <c r="E16" s="972"/>
      <c r="F16" s="972"/>
      <c r="G16" s="972"/>
      <c r="H16" s="972"/>
      <c r="I16" s="972"/>
      <c r="J16" s="972"/>
      <c r="K16" s="972"/>
      <c r="L16" s="972"/>
      <c r="M16" s="973"/>
      <c r="N16" s="409"/>
    </row>
    <row r="17" spans="1:14" ht="46.5" customHeight="1" x14ac:dyDescent="0.45">
      <c r="A17" s="971" t="s">
        <v>656</v>
      </c>
      <c r="B17" s="972"/>
      <c r="C17" s="972"/>
      <c r="D17" s="972"/>
      <c r="E17" s="972"/>
      <c r="F17" s="972"/>
      <c r="G17" s="972"/>
      <c r="H17" s="972"/>
      <c r="I17" s="972"/>
      <c r="J17" s="972"/>
      <c r="K17" s="972"/>
      <c r="L17" s="972"/>
      <c r="M17" s="973"/>
      <c r="N17" s="409"/>
    </row>
    <row r="18" spans="1:14" x14ac:dyDescent="0.45">
      <c r="A18" s="971" t="s">
        <v>657</v>
      </c>
      <c r="B18" s="972"/>
      <c r="C18" s="972"/>
      <c r="D18" s="972"/>
      <c r="E18" s="972"/>
      <c r="F18" s="972"/>
      <c r="G18" s="972"/>
      <c r="H18" s="972"/>
      <c r="I18" s="972"/>
      <c r="J18" s="972"/>
      <c r="K18" s="972"/>
      <c r="L18" s="972"/>
      <c r="M18" s="973"/>
      <c r="N18" s="409"/>
    </row>
    <row r="19" spans="1:14" x14ac:dyDescent="0.45">
      <c r="A19" s="971" t="s">
        <v>645</v>
      </c>
      <c r="B19" s="972"/>
      <c r="C19" s="972"/>
      <c r="D19" s="972"/>
      <c r="E19" s="972"/>
      <c r="F19" s="972"/>
      <c r="G19" s="972"/>
      <c r="H19" s="972"/>
      <c r="I19" s="972"/>
      <c r="J19" s="972"/>
      <c r="K19" s="972"/>
      <c r="L19" s="972"/>
      <c r="M19" s="973"/>
      <c r="N19" s="409"/>
    </row>
    <row r="20" spans="1:14" x14ac:dyDescent="0.45">
      <c r="A20" s="971" t="s">
        <v>646</v>
      </c>
      <c r="B20" s="972"/>
      <c r="C20" s="972"/>
      <c r="D20" s="972"/>
      <c r="E20" s="972"/>
      <c r="F20" s="972"/>
      <c r="G20" s="972"/>
      <c r="H20" s="972"/>
      <c r="I20" s="972"/>
      <c r="J20" s="972"/>
      <c r="K20" s="972"/>
      <c r="L20" s="972"/>
      <c r="M20" s="973"/>
      <c r="N20" s="409"/>
    </row>
    <row r="21" spans="1:14" x14ac:dyDescent="0.45">
      <c r="A21" s="278"/>
      <c r="B21" s="278"/>
      <c r="C21" s="278"/>
      <c r="D21" s="278"/>
      <c r="E21" s="278"/>
      <c r="F21" s="278"/>
      <c r="G21" s="278"/>
      <c r="H21" s="278"/>
      <c r="I21" s="278"/>
      <c r="J21" s="278"/>
      <c r="K21" s="278"/>
      <c r="L21" s="278"/>
      <c r="M21" s="278"/>
      <c r="N21" s="278"/>
    </row>
    <row r="22" spans="1:14" ht="45" customHeight="1" x14ac:dyDescent="0.45">
      <c r="A22" s="766" t="s">
        <v>647</v>
      </c>
      <c r="B22" s="558"/>
      <c r="C22" s="559"/>
      <c r="D22" s="773"/>
      <c r="E22" s="774"/>
      <c r="F22" s="774"/>
      <c r="G22" s="774"/>
      <c r="H22" s="774"/>
      <c r="I22" s="774"/>
      <c r="J22" s="774"/>
      <c r="K22" s="774"/>
      <c r="L22" s="774"/>
      <c r="M22" s="774"/>
      <c r="N22" s="775"/>
    </row>
    <row r="23" spans="1:14" x14ac:dyDescent="0.45">
      <c r="A23" s="766" t="s">
        <v>648</v>
      </c>
      <c r="B23" s="558"/>
      <c r="C23" s="559"/>
      <c r="D23" s="773"/>
      <c r="E23" s="774"/>
      <c r="F23" s="774"/>
      <c r="G23" s="774"/>
      <c r="H23" s="774"/>
      <c r="I23" s="774"/>
      <c r="J23" s="774"/>
      <c r="K23" s="774"/>
      <c r="L23" s="774"/>
      <c r="M23" s="774"/>
      <c r="N23" s="775"/>
    </row>
    <row r="24" spans="1:14" x14ac:dyDescent="0.45">
      <c r="A24" s="766" t="s">
        <v>649</v>
      </c>
      <c r="B24" s="558"/>
      <c r="C24" s="559"/>
      <c r="D24" s="773"/>
      <c r="E24" s="774"/>
      <c r="F24" s="774"/>
      <c r="G24" s="774"/>
      <c r="H24" s="774"/>
      <c r="I24" s="774"/>
      <c r="J24" s="774"/>
      <c r="K24" s="774"/>
      <c r="L24" s="774"/>
      <c r="M24" s="774"/>
      <c r="N24" s="775"/>
    </row>
    <row r="25" spans="1:14" x14ac:dyDescent="0.45">
      <c r="A25" s="766" t="s">
        <v>650</v>
      </c>
      <c r="B25" s="558"/>
      <c r="C25" s="559"/>
      <c r="D25" s="773"/>
      <c r="E25" s="774"/>
      <c r="F25" s="774"/>
      <c r="G25" s="774"/>
      <c r="H25" s="774"/>
      <c r="I25" s="774"/>
      <c r="J25" s="774"/>
      <c r="K25" s="774"/>
      <c r="L25" s="774"/>
      <c r="M25" s="774"/>
      <c r="N25" s="775"/>
    </row>
    <row r="26" spans="1:14" x14ac:dyDescent="0.45">
      <c r="A26" s="766" t="s">
        <v>651</v>
      </c>
      <c r="B26" s="558"/>
      <c r="C26" s="559"/>
      <c r="D26" s="773"/>
      <c r="E26" s="774"/>
      <c r="F26" s="774"/>
      <c r="G26" s="774"/>
      <c r="H26" s="774"/>
      <c r="I26" s="774"/>
      <c r="J26" s="774"/>
      <c r="K26" s="774"/>
      <c r="L26" s="774"/>
      <c r="M26" s="774"/>
      <c r="N26" s="775"/>
    </row>
    <row r="27" spans="1:14" x14ac:dyDescent="0.45">
      <c r="A27" s="766" t="s">
        <v>652</v>
      </c>
      <c r="B27" s="558"/>
      <c r="C27" s="559"/>
      <c r="D27" s="773"/>
      <c r="E27" s="774"/>
      <c r="F27" s="774"/>
      <c r="G27" s="774"/>
      <c r="H27" s="774"/>
      <c r="I27" s="774"/>
      <c r="J27" s="774"/>
      <c r="K27" s="774"/>
      <c r="L27" s="774"/>
      <c r="M27" s="774"/>
      <c r="N27" s="775"/>
    </row>
    <row r="28" spans="1:14" x14ac:dyDescent="0.45">
      <c r="A28" s="278"/>
      <c r="B28" s="278"/>
      <c r="C28" s="278"/>
      <c r="D28" s="278"/>
      <c r="E28" s="278"/>
      <c r="F28" s="278"/>
      <c r="G28" s="278"/>
      <c r="H28" s="278"/>
      <c r="I28" s="278"/>
      <c r="J28" s="278"/>
      <c r="K28" s="278"/>
      <c r="L28" s="278"/>
      <c r="M28" s="278"/>
      <c r="N28" s="278"/>
    </row>
    <row r="30" spans="1:14" x14ac:dyDescent="0.45">
      <c r="A30" s="977" t="s">
        <v>655</v>
      </c>
      <c r="B30" s="978"/>
      <c r="C30" s="978"/>
      <c r="D30" s="978"/>
      <c r="E30" s="978"/>
      <c r="F30" s="978"/>
      <c r="G30" s="978"/>
      <c r="H30" s="978"/>
      <c r="I30" s="978"/>
      <c r="J30" s="978"/>
      <c r="K30" s="978"/>
      <c r="L30" s="978"/>
      <c r="M30" s="978"/>
      <c r="N30" s="979"/>
    </row>
    <row r="31" spans="1:14" x14ac:dyDescent="0.45">
      <c r="A31" s="980"/>
      <c r="B31" s="981"/>
      <c r="C31" s="981"/>
      <c r="D31" s="981"/>
      <c r="E31" s="981"/>
      <c r="F31" s="981"/>
      <c r="G31" s="981"/>
      <c r="H31" s="981"/>
      <c r="I31" s="981"/>
      <c r="J31" s="981"/>
      <c r="K31" s="981"/>
      <c r="L31" s="981"/>
      <c r="M31" s="981"/>
      <c r="N31" s="982"/>
    </row>
    <row r="32" spans="1:14" x14ac:dyDescent="0.45">
      <c r="A32" s="983"/>
      <c r="B32" s="984"/>
      <c r="C32" s="984"/>
      <c r="D32" s="984"/>
      <c r="E32" s="984"/>
      <c r="F32" s="984"/>
      <c r="G32" s="984"/>
      <c r="H32" s="984"/>
      <c r="I32" s="984"/>
      <c r="J32" s="984"/>
      <c r="K32" s="984"/>
      <c r="L32" s="984"/>
      <c r="M32" s="984"/>
      <c r="N32" s="985"/>
    </row>
    <row r="33" spans="1:14" x14ac:dyDescent="0.45">
      <c r="A33" s="983"/>
      <c r="B33" s="984"/>
      <c r="C33" s="984"/>
      <c r="D33" s="984"/>
      <c r="E33" s="984"/>
      <c r="F33" s="984"/>
      <c r="G33" s="984"/>
      <c r="H33" s="984"/>
      <c r="I33" s="984"/>
      <c r="J33" s="984"/>
      <c r="K33" s="984"/>
      <c r="L33" s="984"/>
      <c r="M33" s="984"/>
      <c r="N33" s="985"/>
    </row>
    <row r="34" spans="1:14" x14ac:dyDescent="0.45">
      <c r="A34" s="983"/>
      <c r="B34" s="984"/>
      <c r="C34" s="984"/>
      <c r="D34" s="984"/>
      <c r="E34" s="984"/>
      <c r="F34" s="984"/>
      <c r="G34" s="984"/>
      <c r="H34" s="984"/>
      <c r="I34" s="984"/>
      <c r="J34" s="984"/>
      <c r="K34" s="984"/>
      <c r="L34" s="984"/>
      <c r="M34" s="984"/>
      <c r="N34" s="985"/>
    </row>
    <row r="35" spans="1:14" x14ac:dyDescent="0.45">
      <c r="A35" s="983"/>
      <c r="B35" s="984"/>
      <c r="C35" s="984"/>
      <c r="D35" s="984"/>
      <c r="E35" s="984"/>
      <c r="F35" s="984"/>
      <c r="G35" s="984"/>
      <c r="H35" s="984"/>
      <c r="I35" s="984"/>
      <c r="J35" s="984"/>
      <c r="K35" s="984"/>
      <c r="L35" s="984"/>
      <c r="M35" s="984"/>
      <c r="N35" s="985"/>
    </row>
    <row r="36" spans="1:14" x14ac:dyDescent="0.45">
      <c r="A36" s="983"/>
      <c r="B36" s="984"/>
      <c r="C36" s="984"/>
      <c r="D36" s="984"/>
      <c r="E36" s="984"/>
      <c r="F36" s="984"/>
      <c r="G36" s="984"/>
      <c r="H36" s="984"/>
      <c r="I36" s="984"/>
      <c r="J36" s="984"/>
      <c r="K36" s="984"/>
      <c r="L36" s="984"/>
      <c r="M36" s="984"/>
      <c r="N36" s="985"/>
    </row>
    <row r="37" spans="1:14" x14ac:dyDescent="0.45">
      <c r="A37" s="983"/>
      <c r="B37" s="984"/>
      <c r="C37" s="984"/>
      <c r="D37" s="984"/>
      <c r="E37" s="984"/>
      <c r="F37" s="984"/>
      <c r="G37" s="984"/>
      <c r="H37" s="984"/>
      <c r="I37" s="984"/>
      <c r="J37" s="984"/>
      <c r="K37" s="984"/>
      <c r="L37" s="984"/>
      <c r="M37" s="984"/>
      <c r="N37" s="985"/>
    </row>
    <row r="38" spans="1:14" x14ac:dyDescent="0.45">
      <c r="A38" s="983"/>
      <c r="B38" s="984"/>
      <c r="C38" s="984"/>
      <c r="D38" s="984"/>
      <c r="E38" s="984"/>
      <c r="F38" s="984"/>
      <c r="G38" s="984"/>
      <c r="H38" s="984"/>
      <c r="I38" s="984"/>
      <c r="J38" s="984"/>
      <c r="K38" s="984"/>
      <c r="L38" s="984"/>
      <c r="M38" s="984"/>
      <c r="N38" s="985"/>
    </row>
    <row r="39" spans="1:14" x14ac:dyDescent="0.45">
      <c r="A39" s="983"/>
      <c r="B39" s="984"/>
      <c r="C39" s="984"/>
      <c r="D39" s="984"/>
      <c r="E39" s="984"/>
      <c r="F39" s="984"/>
      <c r="G39" s="984"/>
      <c r="H39" s="984"/>
      <c r="I39" s="984"/>
      <c r="J39" s="984"/>
      <c r="K39" s="984"/>
      <c r="L39" s="984"/>
      <c r="M39" s="984"/>
      <c r="N39" s="985"/>
    </row>
    <row r="40" spans="1:14" x14ac:dyDescent="0.45">
      <c r="A40" s="983"/>
      <c r="B40" s="984"/>
      <c r="C40" s="984"/>
      <c r="D40" s="984"/>
      <c r="E40" s="984"/>
      <c r="F40" s="984"/>
      <c r="G40" s="984"/>
      <c r="H40" s="984"/>
      <c r="I40" s="984"/>
      <c r="J40" s="984"/>
      <c r="K40" s="984"/>
      <c r="L40" s="984"/>
      <c r="M40" s="984"/>
      <c r="N40" s="985"/>
    </row>
    <row r="41" spans="1:14" x14ac:dyDescent="0.45">
      <c r="A41" s="983"/>
      <c r="B41" s="984"/>
      <c r="C41" s="984"/>
      <c r="D41" s="984"/>
      <c r="E41" s="984"/>
      <c r="F41" s="984"/>
      <c r="G41" s="984"/>
      <c r="H41" s="984"/>
      <c r="I41" s="984"/>
      <c r="J41" s="984"/>
      <c r="K41" s="984"/>
      <c r="L41" s="984"/>
      <c r="M41" s="984"/>
      <c r="N41" s="985"/>
    </row>
    <row r="42" spans="1:14" x14ac:dyDescent="0.45">
      <c r="A42" s="983"/>
      <c r="B42" s="984"/>
      <c r="C42" s="984"/>
      <c r="D42" s="984"/>
      <c r="E42" s="984"/>
      <c r="F42" s="984"/>
      <c r="G42" s="984"/>
      <c r="H42" s="984"/>
      <c r="I42" s="984"/>
      <c r="J42" s="984"/>
      <c r="K42" s="984"/>
      <c r="L42" s="984"/>
      <c r="M42" s="984"/>
      <c r="N42" s="985"/>
    </row>
    <row r="43" spans="1:14" x14ac:dyDescent="0.45">
      <c r="A43" s="983"/>
      <c r="B43" s="984"/>
      <c r="C43" s="984"/>
      <c r="D43" s="984"/>
      <c r="E43" s="984"/>
      <c r="F43" s="984"/>
      <c r="G43" s="984"/>
      <c r="H43" s="984"/>
      <c r="I43" s="984"/>
      <c r="J43" s="984"/>
      <c r="K43" s="984"/>
      <c r="L43" s="984"/>
      <c r="M43" s="984"/>
      <c r="N43" s="985"/>
    </row>
    <row r="44" spans="1:14" x14ac:dyDescent="0.45">
      <c r="A44" s="983"/>
      <c r="B44" s="984"/>
      <c r="C44" s="984"/>
      <c r="D44" s="984"/>
      <c r="E44" s="984"/>
      <c r="F44" s="984"/>
      <c r="G44" s="984"/>
      <c r="H44" s="984"/>
      <c r="I44" s="984"/>
      <c r="J44" s="984"/>
      <c r="K44" s="984"/>
      <c r="L44" s="984"/>
      <c r="M44" s="984"/>
      <c r="N44" s="985"/>
    </row>
    <row r="45" spans="1:14" x14ac:dyDescent="0.45">
      <c r="A45" s="983"/>
      <c r="B45" s="984"/>
      <c r="C45" s="984"/>
      <c r="D45" s="984"/>
      <c r="E45" s="984"/>
      <c r="F45" s="984"/>
      <c r="G45" s="984"/>
      <c r="H45" s="984"/>
      <c r="I45" s="984"/>
      <c r="J45" s="984"/>
      <c r="K45" s="984"/>
      <c r="L45" s="984"/>
      <c r="M45" s="984"/>
      <c r="N45" s="985"/>
    </row>
    <row r="46" spans="1:14" x14ac:dyDescent="0.45">
      <c r="A46" s="983"/>
      <c r="B46" s="984"/>
      <c r="C46" s="984"/>
      <c r="D46" s="984"/>
      <c r="E46" s="984"/>
      <c r="F46" s="984"/>
      <c r="G46" s="984"/>
      <c r="H46" s="984"/>
      <c r="I46" s="984"/>
      <c r="J46" s="984"/>
      <c r="K46" s="984"/>
      <c r="L46" s="984"/>
      <c r="M46" s="984"/>
      <c r="N46" s="985"/>
    </row>
    <row r="47" spans="1:14" x14ac:dyDescent="0.45">
      <c r="A47" s="983"/>
      <c r="B47" s="984"/>
      <c r="C47" s="984"/>
      <c r="D47" s="984"/>
      <c r="E47" s="984"/>
      <c r="F47" s="984"/>
      <c r="G47" s="984"/>
      <c r="H47" s="984"/>
      <c r="I47" s="984"/>
      <c r="J47" s="984"/>
      <c r="K47" s="984"/>
      <c r="L47" s="984"/>
      <c r="M47" s="984"/>
      <c r="N47" s="985"/>
    </row>
    <row r="48" spans="1:14" x14ac:dyDescent="0.45">
      <c r="A48" s="986"/>
      <c r="B48" s="987"/>
      <c r="C48" s="987"/>
      <c r="D48" s="987"/>
      <c r="E48" s="987"/>
      <c r="F48" s="987"/>
      <c r="G48" s="987"/>
      <c r="H48" s="987"/>
      <c r="I48" s="987"/>
      <c r="J48" s="987"/>
      <c r="K48" s="987"/>
      <c r="L48" s="987"/>
      <c r="M48" s="987"/>
      <c r="N48" s="988"/>
    </row>
    <row r="50" spans="1:14" ht="31.5" customHeight="1" x14ac:dyDescent="0.45">
      <c r="A50" s="974" t="s">
        <v>654</v>
      </c>
      <c r="B50" s="975"/>
      <c r="C50" s="975"/>
      <c r="D50" s="975"/>
      <c r="E50" s="975"/>
      <c r="F50" s="975"/>
      <c r="G50" s="975"/>
      <c r="H50" s="975"/>
      <c r="I50" s="975"/>
      <c r="J50" s="975"/>
      <c r="K50" s="975"/>
      <c r="L50" s="975"/>
      <c r="M50" s="975"/>
      <c r="N50" s="976"/>
    </row>
    <row r="52" spans="1:14" ht="306.75" customHeight="1" x14ac:dyDescent="0.45">
      <c r="A52" s="557" t="s">
        <v>658</v>
      </c>
      <c r="B52" s="565"/>
      <c r="C52" s="565"/>
      <c r="D52" s="565"/>
      <c r="E52" s="565"/>
      <c r="F52" s="565"/>
      <c r="G52" s="565"/>
      <c r="H52" s="565"/>
      <c r="I52" s="565"/>
      <c r="J52" s="565"/>
      <c r="K52" s="565"/>
      <c r="L52" s="565"/>
      <c r="M52" s="565"/>
      <c r="N52" s="566"/>
    </row>
  </sheetData>
  <sheetProtection algorithmName="SHA-512" hashValue="zGz8ZxDcgt5+6ZhMMzOordG1T4kIoTb7k4oj6DuvOqm3x8dr0Dr12N/KlPD6nh8AhMqJeiXQ/CHA9Zwv+57dxA==" saltValue="sJ119lS2m7WvZgJK3Z5WmQ==" spinCount="100000" sheet="1" objects="1" scenarios="1"/>
  <mergeCells count="34">
    <mergeCell ref="A12:M12"/>
    <mergeCell ref="A14:M14"/>
    <mergeCell ref="A24:C24"/>
    <mergeCell ref="A25:C25"/>
    <mergeCell ref="A1:G1"/>
    <mergeCell ref="A2:G2"/>
    <mergeCell ref="A19:M19"/>
    <mergeCell ref="A20:M20"/>
    <mergeCell ref="A52:N52"/>
    <mergeCell ref="A4:N4"/>
    <mergeCell ref="A5:N5"/>
    <mergeCell ref="A7:N7"/>
    <mergeCell ref="A15:M15"/>
    <mergeCell ref="A13:N13"/>
    <mergeCell ref="A16:M16"/>
    <mergeCell ref="A17:M17"/>
    <mergeCell ref="A18:M18"/>
    <mergeCell ref="A8:M8"/>
    <mergeCell ref="A9:M9"/>
    <mergeCell ref="A10:M10"/>
    <mergeCell ref="A11:M11"/>
    <mergeCell ref="A50:N50"/>
    <mergeCell ref="A30:N30"/>
    <mergeCell ref="A31:N48"/>
    <mergeCell ref="A26:C26"/>
    <mergeCell ref="A27:C27"/>
    <mergeCell ref="D22:N22"/>
    <mergeCell ref="D23:N23"/>
    <mergeCell ref="D24:N24"/>
    <mergeCell ref="D25:N25"/>
    <mergeCell ref="D26:N26"/>
    <mergeCell ref="D27:N27"/>
    <mergeCell ref="A22:C22"/>
    <mergeCell ref="A23:C23"/>
  </mergeCells>
  <dataValidations count="1">
    <dataValidation type="list" allowBlank="1" showInputMessage="1" showErrorMessage="1" sqref="N8:N12 N14:N20" xr:uid="{00000000-0002-0000-1200-000000000000}">
      <formula1>"Yes, No"</formula1>
    </dataValidation>
  </dataValidations>
  <pageMargins left="0.7" right="0.7" top="0.75" bottom="0.75" header="0.3" footer="0.3"/>
  <pageSetup scale="6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B050"/>
  </sheetPr>
  <dimension ref="A1:N24"/>
  <sheetViews>
    <sheetView zoomScaleNormal="100" workbookViewId="0">
      <selection activeCell="A6" sqref="A6:N16"/>
    </sheetView>
  </sheetViews>
  <sheetFormatPr defaultRowHeight="14.25" x14ac:dyDescent="0.45"/>
  <sheetData>
    <row r="1" spans="1:14" ht="23.25" x14ac:dyDescent="0.45">
      <c r="A1" s="782" t="str">
        <f>Summary!A1</f>
        <v>Insert Project Name</v>
      </c>
      <c r="B1" s="783"/>
      <c r="C1" s="783"/>
      <c r="D1" s="783"/>
      <c r="E1" s="783"/>
      <c r="F1" s="783"/>
      <c r="G1" s="783"/>
    </row>
    <row r="2" spans="1:14" ht="15.75" x14ac:dyDescent="0.45">
      <c r="A2" s="565" t="s">
        <v>659</v>
      </c>
      <c r="B2" s="565"/>
      <c r="C2" s="565"/>
      <c r="D2" s="565"/>
      <c r="E2" s="565"/>
      <c r="F2" s="565"/>
      <c r="G2" s="565"/>
    </row>
    <row r="4" spans="1:14" ht="130.5" customHeight="1" x14ac:dyDescent="0.45">
      <c r="A4" s="557" t="s">
        <v>706</v>
      </c>
      <c r="B4" s="565"/>
      <c r="C4" s="565"/>
      <c r="D4" s="565"/>
      <c r="E4" s="565"/>
      <c r="F4" s="565"/>
      <c r="G4" s="565"/>
      <c r="H4" s="565"/>
      <c r="I4" s="565"/>
      <c r="J4" s="565"/>
      <c r="K4" s="565"/>
      <c r="L4" s="565"/>
      <c r="M4" s="565"/>
      <c r="N4" s="566"/>
    </row>
    <row r="6" spans="1:14" x14ac:dyDescent="0.45">
      <c r="A6" s="989"/>
      <c r="B6" s="990"/>
      <c r="C6" s="990"/>
      <c r="D6" s="990"/>
      <c r="E6" s="990"/>
      <c r="F6" s="990"/>
      <c r="G6" s="990"/>
      <c r="H6" s="990"/>
      <c r="I6" s="990"/>
      <c r="J6" s="990"/>
      <c r="K6" s="990"/>
      <c r="L6" s="990"/>
      <c r="M6" s="990"/>
      <c r="N6" s="991"/>
    </row>
    <row r="7" spans="1:14" x14ac:dyDescent="0.45">
      <c r="A7" s="992"/>
      <c r="B7" s="993"/>
      <c r="C7" s="993"/>
      <c r="D7" s="993"/>
      <c r="E7" s="993"/>
      <c r="F7" s="993"/>
      <c r="G7" s="993"/>
      <c r="H7" s="993"/>
      <c r="I7" s="993"/>
      <c r="J7" s="993"/>
      <c r="K7" s="993"/>
      <c r="L7" s="993"/>
      <c r="M7" s="993"/>
      <c r="N7" s="994"/>
    </row>
    <row r="8" spans="1:14" x14ac:dyDescent="0.45">
      <c r="A8" s="992"/>
      <c r="B8" s="993"/>
      <c r="C8" s="993"/>
      <c r="D8" s="993"/>
      <c r="E8" s="993"/>
      <c r="F8" s="993"/>
      <c r="G8" s="993"/>
      <c r="H8" s="993"/>
      <c r="I8" s="993"/>
      <c r="J8" s="993"/>
      <c r="K8" s="993"/>
      <c r="L8" s="993"/>
      <c r="M8" s="993"/>
      <c r="N8" s="994"/>
    </row>
    <row r="9" spans="1:14" x14ac:dyDescent="0.45">
      <c r="A9" s="992"/>
      <c r="B9" s="993"/>
      <c r="C9" s="993"/>
      <c r="D9" s="993"/>
      <c r="E9" s="993"/>
      <c r="F9" s="993"/>
      <c r="G9" s="993"/>
      <c r="H9" s="993"/>
      <c r="I9" s="993"/>
      <c r="J9" s="993"/>
      <c r="K9" s="993"/>
      <c r="L9" s="993"/>
      <c r="M9" s="993"/>
      <c r="N9" s="994"/>
    </row>
    <row r="10" spans="1:14" x14ac:dyDescent="0.45">
      <c r="A10" s="992"/>
      <c r="B10" s="993"/>
      <c r="C10" s="993"/>
      <c r="D10" s="993"/>
      <c r="E10" s="993"/>
      <c r="F10" s="993"/>
      <c r="G10" s="993"/>
      <c r="H10" s="993"/>
      <c r="I10" s="993"/>
      <c r="J10" s="993"/>
      <c r="K10" s="993"/>
      <c r="L10" s="993"/>
      <c r="M10" s="993"/>
      <c r="N10" s="994"/>
    </row>
    <row r="11" spans="1:14" x14ac:dyDescent="0.45">
      <c r="A11" s="992"/>
      <c r="B11" s="993"/>
      <c r="C11" s="993"/>
      <c r="D11" s="993"/>
      <c r="E11" s="993"/>
      <c r="F11" s="993"/>
      <c r="G11" s="993"/>
      <c r="H11" s="993"/>
      <c r="I11" s="993"/>
      <c r="J11" s="993"/>
      <c r="K11" s="993"/>
      <c r="L11" s="993"/>
      <c r="M11" s="993"/>
      <c r="N11" s="994"/>
    </row>
    <row r="12" spans="1:14" x14ac:dyDescent="0.45">
      <c r="A12" s="992"/>
      <c r="B12" s="993"/>
      <c r="C12" s="993"/>
      <c r="D12" s="993"/>
      <c r="E12" s="993"/>
      <c r="F12" s="993"/>
      <c r="G12" s="993"/>
      <c r="H12" s="993"/>
      <c r="I12" s="993"/>
      <c r="J12" s="993"/>
      <c r="K12" s="993"/>
      <c r="L12" s="993"/>
      <c r="M12" s="993"/>
      <c r="N12" s="994"/>
    </row>
    <row r="13" spans="1:14" x14ac:dyDescent="0.45">
      <c r="A13" s="992"/>
      <c r="B13" s="993"/>
      <c r="C13" s="993"/>
      <c r="D13" s="993"/>
      <c r="E13" s="993"/>
      <c r="F13" s="993"/>
      <c r="G13" s="993"/>
      <c r="H13" s="993"/>
      <c r="I13" s="993"/>
      <c r="J13" s="993"/>
      <c r="K13" s="993"/>
      <c r="L13" s="993"/>
      <c r="M13" s="993"/>
      <c r="N13" s="994"/>
    </row>
    <row r="14" spans="1:14" x14ac:dyDescent="0.45">
      <c r="A14" s="992"/>
      <c r="B14" s="993"/>
      <c r="C14" s="993"/>
      <c r="D14" s="993"/>
      <c r="E14" s="993"/>
      <c r="F14" s="993"/>
      <c r="G14" s="993"/>
      <c r="H14" s="993"/>
      <c r="I14" s="993"/>
      <c r="J14" s="993"/>
      <c r="K14" s="993"/>
      <c r="L14" s="993"/>
      <c r="M14" s="993"/>
      <c r="N14" s="994"/>
    </row>
    <row r="15" spans="1:14" x14ac:dyDescent="0.45">
      <c r="A15" s="992"/>
      <c r="B15" s="993"/>
      <c r="C15" s="993"/>
      <c r="D15" s="993"/>
      <c r="E15" s="993"/>
      <c r="F15" s="993"/>
      <c r="G15" s="993"/>
      <c r="H15" s="993"/>
      <c r="I15" s="993"/>
      <c r="J15" s="993"/>
      <c r="K15" s="993"/>
      <c r="L15" s="993"/>
      <c r="M15" s="993"/>
      <c r="N15" s="994"/>
    </row>
    <row r="16" spans="1:14" x14ac:dyDescent="0.45">
      <c r="A16" s="995"/>
      <c r="B16" s="996"/>
      <c r="C16" s="996"/>
      <c r="D16" s="996"/>
      <c r="E16" s="996"/>
      <c r="F16" s="996"/>
      <c r="G16" s="996"/>
      <c r="H16" s="996"/>
      <c r="I16" s="996"/>
      <c r="J16" s="996"/>
      <c r="K16" s="996"/>
      <c r="L16" s="996"/>
      <c r="M16" s="996"/>
      <c r="N16" s="997"/>
    </row>
    <row r="18" spans="1:14" ht="15.75" x14ac:dyDescent="0.45">
      <c r="A18" s="557" t="s">
        <v>660</v>
      </c>
      <c r="B18" s="565"/>
      <c r="C18" s="565"/>
      <c r="D18" s="565"/>
      <c r="E18" s="565"/>
      <c r="F18" s="565"/>
      <c r="G18" s="565"/>
      <c r="H18" s="565"/>
      <c r="I18" s="565"/>
      <c r="J18" s="565"/>
      <c r="K18" s="565"/>
      <c r="L18" s="565"/>
      <c r="M18" s="565"/>
      <c r="N18" s="566"/>
    </row>
    <row r="19" spans="1:14" ht="46.5" customHeight="1" x14ac:dyDescent="0.45">
      <c r="A19" s="766" t="s">
        <v>647</v>
      </c>
      <c r="B19" s="558"/>
      <c r="C19" s="559"/>
      <c r="D19" s="773"/>
      <c r="E19" s="774"/>
      <c r="F19" s="774"/>
      <c r="G19" s="774"/>
      <c r="H19" s="774"/>
      <c r="I19" s="774"/>
      <c r="J19" s="774"/>
      <c r="K19" s="774"/>
      <c r="L19" s="774"/>
      <c r="M19" s="774"/>
      <c r="N19" s="775"/>
    </row>
    <row r="20" spans="1:14" x14ac:dyDescent="0.45">
      <c r="A20" s="766" t="s">
        <v>648</v>
      </c>
      <c r="B20" s="558"/>
      <c r="C20" s="559"/>
      <c r="D20" s="773"/>
      <c r="E20" s="774"/>
      <c r="F20" s="774"/>
      <c r="G20" s="774"/>
      <c r="H20" s="774"/>
      <c r="I20" s="774"/>
      <c r="J20" s="774"/>
      <c r="K20" s="774"/>
      <c r="L20" s="774"/>
      <c r="M20" s="774"/>
      <c r="N20" s="775"/>
    </row>
    <row r="21" spans="1:14" x14ac:dyDescent="0.45">
      <c r="A21" s="766" t="s">
        <v>649</v>
      </c>
      <c r="B21" s="558"/>
      <c r="C21" s="559"/>
      <c r="D21" s="773"/>
      <c r="E21" s="774"/>
      <c r="F21" s="774"/>
      <c r="G21" s="774"/>
      <c r="H21" s="774"/>
      <c r="I21" s="774"/>
      <c r="J21" s="774"/>
      <c r="K21" s="774"/>
      <c r="L21" s="774"/>
      <c r="M21" s="774"/>
      <c r="N21" s="775"/>
    </row>
    <row r="22" spans="1:14" x14ac:dyDescent="0.45">
      <c r="A22" s="766" t="s">
        <v>650</v>
      </c>
      <c r="B22" s="558"/>
      <c r="C22" s="559"/>
      <c r="D22" s="773"/>
      <c r="E22" s="774"/>
      <c r="F22" s="774"/>
      <c r="G22" s="774"/>
      <c r="H22" s="774"/>
      <c r="I22" s="774"/>
      <c r="J22" s="774"/>
      <c r="K22" s="774"/>
      <c r="L22" s="774"/>
      <c r="M22" s="774"/>
      <c r="N22" s="775"/>
    </row>
    <row r="23" spans="1:14" x14ac:dyDescent="0.45">
      <c r="A23" s="766" t="s">
        <v>651</v>
      </c>
      <c r="B23" s="558"/>
      <c r="C23" s="559"/>
      <c r="D23" s="773"/>
      <c r="E23" s="774"/>
      <c r="F23" s="774"/>
      <c r="G23" s="774"/>
      <c r="H23" s="774"/>
      <c r="I23" s="774"/>
      <c r="J23" s="774"/>
      <c r="K23" s="774"/>
      <c r="L23" s="774"/>
      <c r="M23" s="774"/>
      <c r="N23" s="775"/>
    </row>
    <row r="24" spans="1:14" x14ac:dyDescent="0.45">
      <c r="A24" s="766" t="s">
        <v>652</v>
      </c>
      <c r="B24" s="558"/>
      <c r="C24" s="559"/>
      <c r="D24" s="773"/>
      <c r="E24" s="774"/>
      <c r="F24" s="774"/>
      <c r="G24" s="774"/>
      <c r="H24" s="774"/>
      <c r="I24" s="774"/>
      <c r="J24" s="774"/>
      <c r="K24" s="774"/>
      <c r="L24" s="774"/>
      <c r="M24" s="774"/>
      <c r="N24" s="775"/>
    </row>
  </sheetData>
  <sheetProtection algorithmName="SHA-512" hashValue="zchwFIpgMw6zqZBFEcyPq78BmteMzKuLKdDVS+F9XhGV0ixeP2qL0ylYP3fOAOkeLBqc8PCNd3ZK0dCkTL44Jw==" saltValue="nIkGaulkpUOFieXiqP3ovg==" spinCount="100000" sheet="1" objects="1" scenarios="1"/>
  <mergeCells count="17">
    <mergeCell ref="A1:G1"/>
    <mergeCell ref="A2:G2"/>
    <mergeCell ref="A4:N4"/>
    <mergeCell ref="A6:N16"/>
    <mergeCell ref="A18:N18"/>
    <mergeCell ref="A19:C19"/>
    <mergeCell ref="D19:N19"/>
    <mergeCell ref="A23:C23"/>
    <mergeCell ref="D23:N23"/>
    <mergeCell ref="A24:C24"/>
    <mergeCell ref="D24:N24"/>
    <mergeCell ref="A20:C20"/>
    <mergeCell ref="D20:N20"/>
    <mergeCell ref="A21:C21"/>
    <mergeCell ref="D21:N21"/>
    <mergeCell ref="A22:C22"/>
    <mergeCell ref="D22:N22"/>
  </mergeCells>
  <pageMargins left="0.7" right="0.7" top="0.75" bottom="0.75" header="0.3" footer="0.3"/>
  <pageSetup scale="70"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B1:L107"/>
  <sheetViews>
    <sheetView workbookViewId="0">
      <selection sqref="A1:XFD1048576"/>
    </sheetView>
  </sheetViews>
  <sheetFormatPr defaultColWidth="9.1328125" defaultRowHeight="14.25" x14ac:dyDescent="0.45"/>
  <cols>
    <col min="1" max="1" width="14.1328125" style="5" customWidth="1"/>
    <col min="2" max="10" width="14.1328125" style="5" hidden="1" customWidth="1"/>
    <col min="11" max="11" width="14.1328125" style="5" customWidth="1"/>
    <col min="12" max="16384" width="9.1328125" style="5"/>
  </cols>
  <sheetData>
    <row r="1" spans="2:9" ht="15.4" x14ac:dyDescent="0.45">
      <c r="B1" s="4" t="s">
        <v>278</v>
      </c>
      <c r="I1" s="5" t="s">
        <v>498</v>
      </c>
    </row>
    <row r="2" spans="2:9" ht="15.4" x14ac:dyDescent="0.45">
      <c r="B2" s="4" t="s">
        <v>279</v>
      </c>
      <c r="F2" s="5" t="s">
        <v>475</v>
      </c>
      <c r="I2" s="5" t="s">
        <v>308</v>
      </c>
    </row>
    <row r="3" spans="2:9" ht="15.4" x14ac:dyDescent="0.45">
      <c r="B3" s="4" t="s">
        <v>282</v>
      </c>
      <c r="F3" s="5" t="s">
        <v>309</v>
      </c>
      <c r="I3" s="5" t="s">
        <v>497</v>
      </c>
    </row>
    <row r="4" spans="2:9" ht="15.4" x14ac:dyDescent="0.45">
      <c r="B4" s="4" t="s">
        <v>280</v>
      </c>
      <c r="F4" s="5" t="s">
        <v>476</v>
      </c>
      <c r="I4" s="5" t="s">
        <v>476</v>
      </c>
    </row>
    <row r="5" spans="2:9" ht="15.4" x14ac:dyDescent="0.45">
      <c r="B5" s="4" t="s">
        <v>283</v>
      </c>
    </row>
    <row r="6" spans="2:9" ht="15.4" x14ac:dyDescent="0.45">
      <c r="B6" s="4" t="s">
        <v>281</v>
      </c>
    </row>
    <row r="7" spans="2:9" ht="15.4" x14ac:dyDescent="0.45">
      <c r="B7" s="4" t="s">
        <v>295</v>
      </c>
      <c r="F7" s="5" t="s">
        <v>482</v>
      </c>
    </row>
    <row r="8" spans="2:9" x14ac:dyDescent="0.45">
      <c r="F8" s="5" t="s">
        <v>483</v>
      </c>
    </row>
    <row r="10" spans="2:9" ht="15.4" x14ac:dyDescent="0.45">
      <c r="B10" s="4" t="s">
        <v>296</v>
      </c>
      <c r="F10" s="5" t="s">
        <v>484</v>
      </c>
      <c r="I10" s="5" t="s">
        <v>499</v>
      </c>
    </row>
    <row r="11" spans="2:9" ht="15.4" x14ac:dyDescent="0.45">
      <c r="B11" s="4" t="s">
        <v>297</v>
      </c>
      <c r="F11" s="5" t="s">
        <v>485</v>
      </c>
      <c r="I11" s="5" t="s">
        <v>475</v>
      </c>
    </row>
    <row r="12" spans="2:9" x14ac:dyDescent="0.45">
      <c r="I12" s="5" t="s">
        <v>309</v>
      </c>
    </row>
    <row r="13" spans="2:9" x14ac:dyDescent="0.45">
      <c r="B13" s="5" t="s">
        <v>298</v>
      </c>
      <c r="I13" s="5" t="s">
        <v>476</v>
      </c>
    </row>
    <row r="14" spans="2:9" x14ac:dyDescent="0.45">
      <c r="B14" s="5" t="s">
        <v>299</v>
      </c>
    </row>
    <row r="15" spans="2:9" x14ac:dyDescent="0.45">
      <c r="B15" s="5" t="s">
        <v>300</v>
      </c>
    </row>
    <row r="16" spans="2:9" x14ac:dyDescent="0.45">
      <c r="B16" s="5" t="s">
        <v>301</v>
      </c>
    </row>
    <row r="17" spans="2:12" x14ac:dyDescent="0.45">
      <c r="B17" s="5" t="s">
        <v>304</v>
      </c>
    </row>
    <row r="19" spans="2:12" x14ac:dyDescent="0.45">
      <c r="G19" s="5" t="s">
        <v>619</v>
      </c>
    </row>
    <row r="20" spans="2:12" x14ac:dyDescent="0.45">
      <c r="G20" s="5" t="s">
        <v>620</v>
      </c>
    </row>
    <row r="21" spans="2:12" x14ac:dyDescent="0.45">
      <c r="B21" s="5" t="s">
        <v>305</v>
      </c>
    </row>
    <row r="22" spans="2:12" x14ac:dyDescent="0.45">
      <c r="B22" s="5" t="s">
        <v>302</v>
      </c>
    </row>
    <row r="23" spans="2:12" x14ac:dyDescent="0.45">
      <c r="B23" s="5" t="s">
        <v>303</v>
      </c>
    </row>
    <row r="26" spans="2:12" ht="15.4" x14ac:dyDescent="0.45">
      <c r="B26" s="4" t="s">
        <v>284</v>
      </c>
      <c r="C26" s="4"/>
      <c r="D26" s="4"/>
      <c r="E26" s="4"/>
      <c r="F26" s="4"/>
      <c r="G26" s="4"/>
      <c r="H26" s="4"/>
      <c r="I26" s="4"/>
      <c r="J26" s="4"/>
      <c r="K26" s="4"/>
      <c r="L26" s="4"/>
    </row>
    <row r="27" spans="2:12" ht="15.4" x14ac:dyDescent="0.45">
      <c r="B27" s="4" t="s">
        <v>285</v>
      </c>
      <c r="C27" s="4"/>
      <c r="D27" s="4"/>
      <c r="E27" s="4"/>
      <c r="F27" s="4"/>
      <c r="G27" s="4"/>
      <c r="H27" s="4"/>
      <c r="I27" s="4"/>
    </row>
    <row r="28" spans="2:12" ht="15.4" x14ac:dyDescent="0.45">
      <c r="B28" s="4" t="s">
        <v>289</v>
      </c>
      <c r="C28" s="4"/>
      <c r="D28" s="4"/>
      <c r="E28" s="4">
        <v>5</v>
      </c>
      <c r="F28" s="4"/>
      <c r="G28" s="4"/>
      <c r="H28" s="4"/>
      <c r="I28" s="4"/>
    </row>
    <row r="29" spans="2:12" ht="15.4" x14ac:dyDescent="0.45">
      <c r="B29" s="4" t="s">
        <v>286</v>
      </c>
      <c r="C29" s="4"/>
      <c r="D29" s="4"/>
      <c r="E29" s="4">
        <v>10</v>
      </c>
      <c r="F29" s="4"/>
      <c r="G29" s="4"/>
      <c r="H29" s="4"/>
      <c r="I29" s="4"/>
    </row>
    <row r="30" spans="2:12" ht="15.4" x14ac:dyDescent="0.45">
      <c r="B30" s="4" t="s">
        <v>287</v>
      </c>
      <c r="C30" s="4"/>
      <c r="D30" s="4"/>
      <c r="E30" s="4">
        <v>15</v>
      </c>
      <c r="F30" s="4"/>
      <c r="G30" s="4"/>
      <c r="H30" s="4"/>
      <c r="I30" s="4"/>
    </row>
    <row r="31" spans="2:12" ht="15.4" x14ac:dyDescent="0.45">
      <c r="B31" s="4" t="s">
        <v>288</v>
      </c>
      <c r="C31" s="4"/>
      <c r="D31" s="4"/>
      <c r="E31" s="4">
        <v>20</v>
      </c>
      <c r="F31" s="4"/>
      <c r="G31" s="4"/>
      <c r="H31" s="4"/>
      <c r="I31" s="4"/>
    </row>
    <row r="32" spans="2:12" ht="15.4" x14ac:dyDescent="0.45">
      <c r="B32" s="4" t="s">
        <v>306</v>
      </c>
      <c r="C32" s="4"/>
      <c r="D32" s="4"/>
      <c r="E32" s="4"/>
      <c r="F32" s="4"/>
      <c r="G32" s="4"/>
      <c r="H32" s="4"/>
      <c r="I32" s="4"/>
      <c r="J32" s="4"/>
      <c r="K32" s="4"/>
      <c r="L32" s="4"/>
    </row>
    <row r="34" spans="2:5" ht="15.4" x14ac:dyDescent="0.45">
      <c r="B34" s="4" t="s">
        <v>307</v>
      </c>
      <c r="C34" s="4"/>
      <c r="D34" s="4"/>
    </row>
    <row r="35" spans="2:5" ht="15.4" x14ac:dyDescent="0.45">
      <c r="B35" s="4" t="s">
        <v>289</v>
      </c>
      <c r="C35" s="4"/>
      <c r="D35" s="4"/>
      <c r="E35" s="4">
        <v>5</v>
      </c>
    </row>
    <row r="36" spans="2:5" ht="15.4" x14ac:dyDescent="0.45">
      <c r="B36" s="4" t="s">
        <v>286</v>
      </c>
      <c r="C36" s="4"/>
      <c r="D36" s="4"/>
      <c r="E36" s="4">
        <v>10</v>
      </c>
    </row>
    <row r="37" spans="2:5" ht="15.4" x14ac:dyDescent="0.45">
      <c r="B37" s="4" t="s">
        <v>287</v>
      </c>
      <c r="C37" s="4"/>
      <c r="D37" s="4"/>
      <c r="E37" s="4">
        <v>15</v>
      </c>
    </row>
    <row r="38" spans="2:5" ht="15.4" x14ac:dyDescent="0.45">
      <c r="B38" s="4" t="s">
        <v>306</v>
      </c>
      <c r="C38" s="4"/>
      <c r="D38" s="4"/>
    </row>
    <row r="40" spans="2:5" ht="15.4" x14ac:dyDescent="0.45">
      <c r="B40" s="4" t="s">
        <v>308</v>
      </c>
    </row>
    <row r="41" spans="2:5" ht="15.4" x14ac:dyDescent="0.45">
      <c r="B41" s="4" t="s">
        <v>309</v>
      </c>
    </row>
    <row r="43" spans="2:5" ht="15.4" x14ac:dyDescent="0.45">
      <c r="B43" s="4" t="s">
        <v>315</v>
      </c>
    </row>
    <row r="44" spans="2:5" ht="15.4" x14ac:dyDescent="0.45">
      <c r="B44" s="4" t="s">
        <v>279</v>
      </c>
    </row>
    <row r="45" spans="2:5" ht="15.4" x14ac:dyDescent="0.45">
      <c r="B45" s="4" t="s">
        <v>282</v>
      </c>
    </row>
    <row r="46" spans="2:5" ht="15.4" x14ac:dyDescent="0.45">
      <c r="B46" s="4" t="s">
        <v>280</v>
      </c>
    </row>
    <row r="47" spans="2:5" ht="15.4" x14ac:dyDescent="0.45">
      <c r="B47" s="4" t="s">
        <v>314</v>
      </c>
    </row>
    <row r="48" spans="2:5" ht="15.4" x14ac:dyDescent="0.45">
      <c r="B48" s="4" t="s">
        <v>283</v>
      </c>
    </row>
    <row r="49" spans="2:2" ht="15.4" x14ac:dyDescent="0.45">
      <c r="B49" s="4" t="s">
        <v>281</v>
      </c>
    </row>
    <row r="50" spans="2:2" ht="15.4" x14ac:dyDescent="0.45">
      <c r="B50" s="4" t="s">
        <v>313</v>
      </c>
    </row>
    <row r="51" spans="2:2" ht="15.4" x14ac:dyDescent="0.45">
      <c r="B51" s="4" t="s">
        <v>316</v>
      </c>
    </row>
    <row r="52" spans="2:2" ht="15.4" x14ac:dyDescent="0.45">
      <c r="B52" s="4" t="s">
        <v>312</v>
      </c>
    </row>
    <row r="53" spans="2:2" ht="15.4" x14ac:dyDescent="0.45">
      <c r="B53" s="4" t="s">
        <v>317</v>
      </c>
    </row>
    <row r="58" spans="2:2" ht="15.4" x14ac:dyDescent="0.45">
      <c r="B58" s="4" t="s">
        <v>325</v>
      </c>
    </row>
    <row r="59" spans="2:2" ht="15.4" x14ac:dyDescent="0.45">
      <c r="B59" s="4" t="s">
        <v>323</v>
      </c>
    </row>
    <row r="60" spans="2:2" ht="15.4" x14ac:dyDescent="0.45">
      <c r="B60" s="4" t="s">
        <v>324</v>
      </c>
    </row>
    <row r="61" spans="2:2" ht="15.4" x14ac:dyDescent="0.45">
      <c r="B61" s="4" t="s">
        <v>327</v>
      </c>
    </row>
    <row r="62" spans="2:2" ht="15.4" x14ac:dyDescent="0.45">
      <c r="B62" s="4" t="s">
        <v>326</v>
      </c>
    </row>
    <row r="63" spans="2:2" ht="15.4" x14ac:dyDescent="0.45">
      <c r="B63" s="4" t="s">
        <v>328</v>
      </c>
    </row>
    <row r="65" spans="2:5" ht="15.4" x14ac:dyDescent="0.45">
      <c r="B65" s="4" t="s">
        <v>330</v>
      </c>
    </row>
    <row r="66" spans="2:5" ht="15.4" x14ac:dyDescent="0.45">
      <c r="B66" s="4" t="s">
        <v>331</v>
      </c>
    </row>
    <row r="67" spans="2:5" ht="15.4" x14ac:dyDescent="0.45">
      <c r="B67" s="4" t="s">
        <v>332</v>
      </c>
    </row>
    <row r="68" spans="2:5" ht="15.4" x14ac:dyDescent="0.45">
      <c r="B68" s="4" t="s">
        <v>328</v>
      </c>
    </row>
    <row r="70" spans="2:5" ht="15.4" x14ac:dyDescent="0.45">
      <c r="E70" s="4" t="s">
        <v>621</v>
      </c>
    </row>
    <row r="71" spans="2:5" ht="15.4" x14ac:dyDescent="0.45">
      <c r="E71" s="4" t="s">
        <v>488</v>
      </c>
    </row>
    <row r="72" spans="2:5" ht="15.4" x14ac:dyDescent="0.45">
      <c r="E72" s="4" t="s">
        <v>489</v>
      </c>
    </row>
    <row r="73" spans="2:5" ht="15.4" x14ac:dyDescent="0.45">
      <c r="E73" s="4" t="s">
        <v>491</v>
      </c>
    </row>
    <row r="74" spans="2:5" ht="15.4" x14ac:dyDescent="0.45">
      <c r="E74" s="4" t="s">
        <v>490</v>
      </c>
    </row>
    <row r="75" spans="2:5" ht="15.4" x14ac:dyDescent="0.45">
      <c r="B75" s="4" t="s">
        <v>384</v>
      </c>
      <c r="E75" s="4" t="s">
        <v>492</v>
      </c>
    </row>
    <row r="76" spans="2:5" ht="15.4" x14ac:dyDescent="0.45">
      <c r="B76" s="4" t="s">
        <v>385</v>
      </c>
      <c r="E76" s="4" t="s">
        <v>493</v>
      </c>
    </row>
    <row r="77" spans="2:5" ht="15.4" x14ac:dyDescent="0.45">
      <c r="B77" s="4" t="s">
        <v>386</v>
      </c>
      <c r="E77" s="5" t="s">
        <v>509</v>
      </c>
    </row>
    <row r="78" spans="2:5" ht="15.4" x14ac:dyDescent="0.45">
      <c r="B78" s="4" t="s">
        <v>387</v>
      </c>
      <c r="E78" s="5" t="s">
        <v>508</v>
      </c>
    </row>
    <row r="79" spans="2:5" ht="15.4" x14ac:dyDescent="0.45">
      <c r="B79" s="4" t="s">
        <v>295</v>
      </c>
    </row>
    <row r="81" spans="2:2" ht="15.4" x14ac:dyDescent="0.45">
      <c r="B81" s="4" t="s">
        <v>400</v>
      </c>
    </row>
    <row r="82" spans="2:2" ht="15.4" x14ac:dyDescent="0.45">
      <c r="B82" s="4" t="s">
        <v>401</v>
      </c>
    </row>
    <row r="84" spans="2:2" ht="15.4" x14ac:dyDescent="0.45">
      <c r="B84" s="4" t="s">
        <v>276</v>
      </c>
    </row>
    <row r="85" spans="2:2" ht="15.4" x14ac:dyDescent="0.45">
      <c r="B85" s="4" t="s">
        <v>402</v>
      </c>
    </row>
    <row r="87" spans="2:2" ht="15.4" x14ac:dyDescent="0.45">
      <c r="B87" s="4" t="s">
        <v>381</v>
      </c>
    </row>
    <row r="88" spans="2:2" ht="15.4" x14ac:dyDescent="0.45">
      <c r="B88" s="4" t="s">
        <v>403</v>
      </c>
    </row>
    <row r="89" spans="2:2" ht="15.4" x14ac:dyDescent="0.45">
      <c r="B89" s="4" t="s">
        <v>404</v>
      </c>
    </row>
    <row r="90" spans="2:2" ht="15.4" x14ac:dyDescent="0.45">
      <c r="B90" s="4" t="s">
        <v>351</v>
      </c>
    </row>
    <row r="92" spans="2:2" ht="15.4" x14ac:dyDescent="0.45">
      <c r="B92" s="4" t="s">
        <v>276</v>
      </c>
    </row>
    <row r="93" spans="2:2" ht="15.4" x14ac:dyDescent="0.45">
      <c r="B93" s="4" t="s">
        <v>318</v>
      </c>
    </row>
    <row r="94" spans="2:2" ht="15.4" x14ac:dyDescent="0.45">
      <c r="B94" s="4" t="s">
        <v>419</v>
      </c>
    </row>
    <row r="95" spans="2:2" ht="15.4" x14ac:dyDescent="0.45">
      <c r="B95" s="4" t="s">
        <v>422</v>
      </c>
    </row>
    <row r="96" spans="2:2" ht="15.4" x14ac:dyDescent="0.45">
      <c r="B96" s="4" t="s">
        <v>420</v>
      </c>
    </row>
    <row r="97" spans="2:2" ht="15.4" x14ac:dyDescent="0.45">
      <c r="B97" s="4"/>
    </row>
    <row r="101" spans="2:2" x14ac:dyDescent="0.45">
      <c r="B101" s="5" t="s">
        <v>419</v>
      </c>
    </row>
    <row r="102" spans="2:2" x14ac:dyDescent="0.45">
      <c r="B102" s="5" t="s">
        <v>318</v>
      </c>
    </row>
    <row r="103" spans="2:2" x14ac:dyDescent="0.45">
      <c r="B103" s="5" t="s">
        <v>445</v>
      </c>
    </row>
    <row r="104" spans="2:2" x14ac:dyDescent="0.45">
      <c r="B104" s="5" t="s">
        <v>421</v>
      </c>
    </row>
    <row r="105" spans="2:2" x14ac:dyDescent="0.45">
      <c r="B105" s="5" t="s">
        <v>276</v>
      </c>
    </row>
    <row r="106" spans="2:2" x14ac:dyDescent="0.45">
      <c r="B106" s="5" t="s">
        <v>422</v>
      </c>
    </row>
    <row r="107" spans="2:2" x14ac:dyDescent="0.45">
      <c r="B107" s="5" t="s">
        <v>420</v>
      </c>
    </row>
  </sheetData>
  <sheetProtection algorithmName="SHA-512" hashValue="E1l/xDXPpcQkUOO5uyF5g4z+UvEQAWauAKxGBzvS+z/Uw0IPPUyKAU7zZ68uFNgET2kniUA1wW5mcOIYvnKtsg==" saltValue="W3LFc6XRpSvqzQ0vyofTSQ==" spinCount="100000" sheet="1" objects="1" scenarios="1"/>
  <phoneticPr fontId="0" type="noConversion"/>
  <dataValidations count="1">
    <dataValidation type="list" allowBlank="1" showInputMessage="1" showErrorMessage="1" sqref="B92:B96" xr:uid="{00000000-0002-0000-1400-000000000000}">
      <formula1>$B$92:$B$96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Y107"/>
  <sheetViews>
    <sheetView view="pageBreakPreview" zoomScaleNormal="100" zoomScaleSheetLayoutView="100" workbookViewId="0">
      <selection activeCell="B78" sqref="B78:N80"/>
    </sheetView>
  </sheetViews>
  <sheetFormatPr defaultColWidth="9.1328125" defaultRowHeight="14.25" x14ac:dyDescent="0.45"/>
  <cols>
    <col min="1" max="1" width="10.73046875" style="335" customWidth="1"/>
    <col min="2" max="2" width="11.73046875" style="335" customWidth="1"/>
    <col min="3" max="3" width="15.59765625" style="335" customWidth="1"/>
    <col min="4" max="4" width="17.73046875" style="335" customWidth="1"/>
    <col min="5" max="8" width="15.59765625" style="335" customWidth="1"/>
    <col min="9" max="9" width="10.73046875" style="335" customWidth="1"/>
    <col min="10" max="10" width="12.265625" style="335" customWidth="1"/>
    <col min="11" max="13" width="10.73046875" style="335" customWidth="1"/>
    <col min="14" max="14" width="20" style="335" customWidth="1"/>
    <col min="15" max="15" width="14.86328125" style="9" hidden="1" customWidth="1"/>
    <col min="16" max="25" width="9.1328125" style="9"/>
    <col min="26" max="16384" width="9.1328125" style="335"/>
  </cols>
  <sheetData>
    <row r="1" spans="1:25" ht="23.25" x14ac:dyDescent="0.7">
      <c r="A1" s="617" t="s">
        <v>817</v>
      </c>
      <c r="B1" s="618"/>
      <c r="C1" s="618"/>
      <c r="D1" s="618"/>
      <c r="E1" s="618"/>
      <c r="F1" s="618"/>
      <c r="G1" s="618"/>
      <c r="H1" s="429"/>
      <c r="I1" s="429"/>
      <c r="J1" s="429"/>
      <c r="K1" s="429"/>
      <c r="L1" s="429"/>
      <c r="M1" s="429"/>
      <c r="N1" s="430"/>
    </row>
    <row r="2" spans="1:25" ht="15.75" x14ac:dyDescent="0.5">
      <c r="A2" s="25" t="s">
        <v>334</v>
      </c>
      <c r="B2" s="308"/>
      <c r="C2" s="308"/>
      <c r="D2" s="308"/>
      <c r="E2" s="308"/>
      <c r="F2" s="308"/>
      <c r="G2" s="308"/>
      <c r="H2" s="10"/>
      <c r="I2" s="10"/>
      <c r="J2" s="10"/>
      <c r="K2" s="10"/>
      <c r="L2" s="10"/>
      <c r="M2" s="10"/>
      <c r="N2" s="10"/>
    </row>
    <row r="3" spans="1:25" ht="15.75" customHeight="1" x14ac:dyDescent="0.5">
      <c r="A3" s="10"/>
      <c r="B3" s="10"/>
      <c r="C3" s="10"/>
      <c r="D3" s="10"/>
      <c r="E3" s="10"/>
      <c r="F3" s="10"/>
      <c r="G3" s="10"/>
      <c r="H3" s="10"/>
      <c r="I3" s="10"/>
      <c r="J3" s="10"/>
      <c r="K3" s="10"/>
      <c r="L3" s="10"/>
      <c r="M3" s="10"/>
      <c r="N3" s="10"/>
      <c r="O3" s="10"/>
      <c r="P3" s="10"/>
      <c r="Q3" s="10"/>
      <c r="R3" s="10"/>
      <c r="S3" s="10"/>
      <c r="T3" s="10"/>
      <c r="U3" s="10"/>
      <c r="V3" s="10"/>
      <c r="W3" s="10"/>
    </row>
    <row r="4" spans="1:25" ht="16.350000000000001" customHeight="1" x14ac:dyDescent="0.5">
      <c r="A4" s="625" t="s">
        <v>294</v>
      </c>
      <c r="B4" s="626"/>
      <c r="C4" s="626"/>
      <c r="D4" s="626"/>
      <c r="E4" s="626"/>
      <c r="F4" s="626"/>
      <c r="G4" s="626"/>
      <c r="H4" s="626"/>
      <c r="I4" s="626"/>
      <c r="J4" s="626"/>
      <c r="K4" s="626"/>
      <c r="L4" s="626"/>
      <c r="M4" s="626"/>
      <c r="N4" s="627"/>
      <c r="O4" s="10"/>
      <c r="P4" s="10"/>
      <c r="Q4" s="10"/>
      <c r="R4" s="10"/>
      <c r="S4" s="10"/>
      <c r="T4" s="10"/>
      <c r="U4" s="10"/>
      <c r="V4" s="10"/>
      <c r="W4" s="10"/>
    </row>
    <row r="5" spans="1:25" s="288" customFormat="1" ht="16.350000000000001" customHeight="1" x14ac:dyDescent="0.5">
      <c r="A5" s="622" t="s">
        <v>506</v>
      </c>
      <c r="B5" s="623"/>
      <c r="C5" s="623"/>
      <c r="D5" s="624"/>
      <c r="E5" s="619"/>
      <c r="F5" s="620"/>
      <c r="G5" s="620"/>
      <c r="H5" s="620"/>
      <c r="I5" s="620"/>
      <c r="J5" s="620"/>
      <c r="K5" s="620"/>
      <c r="L5" s="620"/>
      <c r="M5" s="620"/>
      <c r="N5" s="621"/>
      <c r="O5" s="10"/>
      <c r="P5" s="10"/>
      <c r="Q5" s="10"/>
      <c r="R5" s="10"/>
      <c r="S5" s="10"/>
      <c r="T5" s="10"/>
      <c r="U5" s="10"/>
      <c r="V5" s="10"/>
      <c r="W5" s="10"/>
      <c r="X5" s="10"/>
      <c r="Y5" s="10"/>
    </row>
    <row r="6" spans="1:25" s="288" customFormat="1" ht="16.350000000000001" customHeight="1" x14ac:dyDescent="0.5">
      <c r="A6" s="622" t="s">
        <v>293</v>
      </c>
      <c r="B6" s="623"/>
      <c r="C6" s="623"/>
      <c r="D6" s="624"/>
      <c r="E6" s="635" t="str">
        <f>A1</f>
        <v>Insert Project Name</v>
      </c>
      <c r="F6" s="636"/>
      <c r="G6" s="636"/>
      <c r="H6" s="636"/>
      <c r="I6" s="636"/>
      <c r="J6" s="636"/>
      <c r="K6" s="636"/>
      <c r="L6" s="636"/>
      <c r="M6" s="636"/>
      <c r="N6" s="637"/>
      <c r="O6" s="10"/>
      <c r="P6" s="10"/>
      <c r="Q6" s="10"/>
      <c r="R6" s="10"/>
      <c r="S6" s="10"/>
      <c r="T6" s="10"/>
      <c r="U6" s="10"/>
      <c r="V6" s="10"/>
      <c r="W6" s="10"/>
      <c r="X6" s="10"/>
      <c r="Y6" s="10"/>
    </row>
    <row r="7" spans="1:25" s="288" customFormat="1" ht="16.350000000000001" customHeight="1" x14ac:dyDescent="0.5">
      <c r="A7" s="622" t="s">
        <v>310</v>
      </c>
      <c r="B7" s="623"/>
      <c r="C7" s="623"/>
      <c r="D7" s="624"/>
      <c r="E7" s="633"/>
      <c r="F7" s="620"/>
      <c r="G7" s="620"/>
      <c r="H7" s="620"/>
      <c r="I7" s="620"/>
      <c r="J7" s="620"/>
      <c r="K7" s="620"/>
      <c r="L7" s="620"/>
      <c r="M7" s="620"/>
      <c r="N7" s="621"/>
      <c r="O7" s="10"/>
      <c r="P7" s="10"/>
      <c r="Q7" s="10"/>
      <c r="R7" s="10"/>
      <c r="S7" s="10"/>
      <c r="T7" s="10"/>
      <c r="U7" s="10"/>
      <c r="V7" s="10"/>
      <c r="W7" s="10"/>
      <c r="X7" s="10"/>
      <c r="Y7" s="10"/>
    </row>
    <row r="8" spans="1:25" s="288" customFormat="1" ht="16.350000000000001" customHeight="1" x14ac:dyDescent="0.5">
      <c r="A8" s="622" t="s">
        <v>311</v>
      </c>
      <c r="B8" s="623"/>
      <c r="C8" s="623"/>
      <c r="D8" s="624"/>
      <c r="E8" s="633"/>
      <c r="F8" s="634"/>
      <c r="G8" s="633" t="s">
        <v>739</v>
      </c>
      <c r="H8" s="634"/>
      <c r="I8" s="633" t="s">
        <v>723</v>
      </c>
      <c r="J8" s="656"/>
      <c r="K8" s="656"/>
      <c r="L8" s="634"/>
      <c r="M8" s="633"/>
      <c r="N8" s="634"/>
      <c r="O8" s="10"/>
      <c r="P8" s="10"/>
      <c r="Q8" s="10"/>
      <c r="R8" s="10"/>
      <c r="S8" s="10"/>
      <c r="T8" s="10"/>
      <c r="U8" s="10"/>
      <c r="V8" s="10"/>
      <c r="W8" s="10"/>
      <c r="X8" s="10"/>
      <c r="Y8" s="10"/>
    </row>
    <row r="9" spans="1:25" s="288" customFormat="1" ht="16.350000000000001" customHeight="1" x14ac:dyDescent="0.5">
      <c r="A9" s="622" t="s">
        <v>724</v>
      </c>
      <c r="B9" s="623"/>
      <c r="C9" s="623"/>
      <c r="D9" s="624"/>
      <c r="E9" s="633"/>
      <c r="F9" s="620"/>
      <c r="G9" s="620"/>
      <c r="H9" s="620"/>
      <c r="I9" s="620"/>
      <c r="J9" s="620"/>
      <c r="K9" s="620"/>
      <c r="L9" s="620"/>
      <c r="M9" s="620"/>
      <c r="N9" s="621"/>
      <c r="O9" s="10"/>
      <c r="P9" s="10"/>
      <c r="Q9" s="10"/>
      <c r="R9" s="10"/>
      <c r="S9" s="10"/>
      <c r="T9" s="10"/>
      <c r="U9" s="10"/>
      <c r="V9" s="10"/>
      <c r="W9" s="10"/>
      <c r="X9" s="10"/>
      <c r="Y9" s="10"/>
    </row>
    <row r="10" spans="1:25" s="10" customFormat="1" ht="7.9" customHeight="1" x14ac:dyDescent="0.5">
      <c r="A10" s="581"/>
      <c r="B10" s="582"/>
      <c r="C10" s="582"/>
      <c r="D10" s="582"/>
      <c r="E10" s="582"/>
      <c r="F10" s="582"/>
      <c r="G10" s="582"/>
      <c r="H10" s="582"/>
      <c r="I10" s="582"/>
      <c r="J10" s="582"/>
      <c r="K10" s="582"/>
      <c r="L10" s="582"/>
      <c r="M10" s="582"/>
      <c r="N10" s="583"/>
    </row>
    <row r="11" spans="1:25" s="288" customFormat="1" ht="16.350000000000001" customHeight="1" x14ac:dyDescent="0.5">
      <c r="A11" s="647" t="s">
        <v>848</v>
      </c>
      <c r="B11" s="648"/>
      <c r="C11" s="648"/>
      <c r="D11" s="648"/>
      <c r="E11" s="648"/>
      <c r="F11" s="648"/>
      <c r="G11" s="648"/>
      <c r="H11" s="648"/>
      <c r="I11" s="648"/>
      <c r="J11" s="648"/>
      <c r="K11" s="648"/>
      <c r="L11" s="648"/>
      <c r="M11" s="648"/>
      <c r="N11" s="649"/>
      <c r="O11" s="10"/>
      <c r="P11" s="10"/>
      <c r="Q11" s="10"/>
      <c r="R11" s="10"/>
      <c r="S11" s="10"/>
      <c r="T11" s="10"/>
      <c r="U11" s="10"/>
      <c r="V11" s="10"/>
      <c r="W11" s="10"/>
      <c r="X11" s="10"/>
      <c r="Y11" s="10"/>
    </row>
    <row r="12" spans="1:25" s="288" customFormat="1" ht="16.350000000000001" customHeight="1" x14ac:dyDescent="0.5">
      <c r="A12" s="581" t="s">
        <v>849</v>
      </c>
      <c r="B12" s="584"/>
      <c r="C12" s="584"/>
      <c r="D12" s="585"/>
      <c r="E12" s="631">
        <v>0</v>
      </c>
      <c r="F12" s="632"/>
      <c r="G12" s="628"/>
      <c r="H12" s="629"/>
      <c r="I12" s="629"/>
      <c r="J12" s="629"/>
      <c r="K12" s="629"/>
      <c r="L12" s="629"/>
      <c r="M12" s="629"/>
      <c r="N12" s="630"/>
      <c r="O12" s="10"/>
      <c r="P12" s="10"/>
      <c r="Q12" s="10"/>
      <c r="R12" s="10"/>
      <c r="S12" s="10"/>
      <c r="T12" s="10"/>
      <c r="U12" s="10"/>
      <c r="V12" s="10"/>
      <c r="W12" s="10"/>
      <c r="X12" s="10"/>
      <c r="Y12" s="10"/>
    </row>
    <row r="13" spans="1:25" s="288" customFormat="1" ht="16.350000000000001" customHeight="1" x14ac:dyDescent="0.5">
      <c r="A13" s="581" t="s">
        <v>850</v>
      </c>
      <c r="B13" s="584"/>
      <c r="C13" s="584"/>
      <c r="D13" s="585"/>
      <c r="E13" s="631">
        <v>0</v>
      </c>
      <c r="F13" s="632"/>
      <c r="G13" s="628"/>
      <c r="H13" s="629"/>
      <c r="I13" s="629"/>
      <c r="J13" s="629"/>
      <c r="K13" s="629"/>
      <c r="L13" s="629"/>
      <c r="M13" s="629"/>
      <c r="N13" s="630"/>
      <c r="O13" s="10" t="str">
        <f>IF(E13&gt;=1,"Yes","No")</f>
        <v>No</v>
      </c>
      <c r="P13" s="10"/>
      <c r="Q13" s="10"/>
      <c r="R13" s="10"/>
      <c r="S13" s="10"/>
      <c r="T13" s="10"/>
      <c r="U13" s="10"/>
      <c r="V13" s="10"/>
      <c r="W13" s="10"/>
      <c r="X13" s="10"/>
      <c r="Y13" s="10"/>
    </row>
    <row r="14" spans="1:25" s="288" customFormat="1" ht="16.350000000000001" customHeight="1" x14ac:dyDescent="0.5">
      <c r="A14" s="581" t="s">
        <v>851</v>
      </c>
      <c r="B14" s="584"/>
      <c r="C14" s="584"/>
      <c r="D14" s="585"/>
      <c r="E14" s="631">
        <v>0</v>
      </c>
      <c r="F14" s="632"/>
      <c r="G14" s="628"/>
      <c r="H14" s="629"/>
      <c r="I14" s="629"/>
      <c r="J14" s="629"/>
      <c r="K14" s="629"/>
      <c r="L14" s="629"/>
      <c r="M14" s="629"/>
      <c r="N14" s="630"/>
      <c r="O14" s="10" t="str">
        <f>IF(E14&gt;=1,"Yes","No")</f>
        <v>No</v>
      </c>
      <c r="P14" s="10"/>
      <c r="Q14" s="10"/>
      <c r="R14" s="10"/>
      <c r="S14" s="10"/>
      <c r="T14" s="10"/>
      <c r="U14" s="10"/>
      <c r="V14" s="10"/>
      <c r="W14" s="10"/>
      <c r="X14" s="10"/>
      <c r="Y14" s="10"/>
    </row>
    <row r="15" spans="1:25" s="288" customFormat="1" ht="16.350000000000001" customHeight="1" x14ac:dyDescent="0.5">
      <c r="A15" s="581" t="s">
        <v>852</v>
      </c>
      <c r="B15" s="584"/>
      <c r="C15" s="584"/>
      <c r="D15" s="585"/>
      <c r="E15" s="631">
        <v>0</v>
      </c>
      <c r="F15" s="632"/>
      <c r="G15" s="653" t="s">
        <v>857</v>
      </c>
      <c r="H15" s="654"/>
      <c r="I15" s="654"/>
      <c r="J15" s="654"/>
      <c r="K15" s="654"/>
      <c r="L15" s="654"/>
      <c r="M15" s="654"/>
      <c r="N15" s="655"/>
      <c r="O15" s="10"/>
      <c r="P15" s="10"/>
      <c r="Q15" s="10"/>
      <c r="R15" s="10"/>
      <c r="S15" s="10"/>
      <c r="T15" s="10"/>
      <c r="U15" s="10"/>
      <c r="V15" s="10"/>
      <c r="W15" s="10"/>
      <c r="X15" s="10"/>
      <c r="Y15" s="10"/>
    </row>
    <row r="16" spans="1:25" s="288" customFormat="1" ht="16.350000000000001" customHeight="1" x14ac:dyDescent="0.5">
      <c r="A16" s="581" t="s">
        <v>853</v>
      </c>
      <c r="B16" s="584"/>
      <c r="C16" s="584"/>
      <c r="D16" s="585"/>
      <c r="E16" s="631">
        <v>0</v>
      </c>
      <c r="F16" s="632"/>
      <c r="G16" s="653" t="s">
        <v>857</v>
      </c>
      <c r="H16" s="654"/>
      <c r="I16" s="654"/>
      <c r="J16" s="654"/>
      <c r="K16" s="654"/>
      <c r="L16" s="654"/>
      <c r="M16" s="654"/>
      <c r="N16" s="655"/>
      <c r="O16" s="10"/>
      <c r="P16" s="10"/>
      <c r="Q16" s="10"/>
      <c r="R16" s="10"/>
      <c r="S16" s="10"/>
      <c r="T16" s="10"/>
      <c r="U16" s="10"/>
      <c r="V16" s="10"/>
      <c r="W16" s="10"/>
      <c r="X16" s="10"/>
      <c r="Y16" s="10"/>
    </row>
    <row r="17" spans="1:25" s="288" customFormat="1" ht="16.350000000000001" customHeight="1" x14ac:dyDescent="0.5">
      <c r="A17" s="581" t="s">
        <v>854</v>
      </c>
      <c r="B17" s="584"/>
      <c r="C17" s="584"/>
      <c r="D17" s="585"/>
      <c r="E17" s="631">
        <v>0</v>
      </c>
      <c r="F17" s="632"/>
      <c r="G17" s="653" t="s">
        <v>857</v>
      </c>
      <c r="H17" s="654"/>
      <c r="I17" s="654"/>
      <c r="J17" s="654"/>
      <c r="K17" s="654"/>
      <c r="L17" s="654"/>
      <c r="M17" s="654"/>
      <c r="N17" s="655"/>
      <c r="O17" s="10"/>
      <c r="P17" s="10"/>
      <c r="Q17" s="10"/>
      <c r="R17" s="10"/>
      <c r="S17" s="10"/>
      <c r="T17" s="10"/>
      <c r="U17" s="10"/>
      <c r="V17" s="10"/>
      <c r="W17" s="10"/>
      <c r="X17" s="10"/>
      <c r="Y17" s="10"/>
    </row>
    <row r="18" spans="1:25" s="288" customFormat="1" ht="16.350000000000001" customHeight="1" x14ac:dyDescent="0.5">
      <c r="A18" s="581" t="s">
        <v>855</v>
      </c>
      <c r="B18" s="584"/>
      <c r="C18" s="584"/>
      <c r="D18" s="585"/>
      <c r="E18" s="631">
        <v>0</v>
      </c>
      <c r="F18" s="632"/>
      <c r="G18" s="653" t="s">
        <v>856</v>
      </c>
      <c r="H18" s="654"/>
      <c r="I18" s="654"/>
      <c r="J18" s="654"/>
      <c r="K18" s="654"/>
      <c r="L18" s="654"/>
      <c r="M18" s="654"/>
      <c r="N18" s="655"/>
      <c r="O18" s="10"/>
      <c r="P18" s="10"/>
      <c r="Q18" s="10"/>
      <c r="R18" s="10" t="s">
        <v>53</v>
      </c>
      <c r="S18" s="10"/>
      <c r="T18" s="10"/>
      <c r="U18" s="10"/>
      <c r="V18" s="10"/>
      <c r="W18" s="10"/>
      <c r="X18" s="10"/>
      <c r="Y18" s="10"/>
    </row>
    <row r="19" spans="1:25" s="288" customFormat="1" ht="16.350000000000001" customHeight="1" x14ac:dyDescent="0.5">
      <c r="A19" s="622" t="s">
        <v>858</v>
      </c>
      <c r="B19" s="623"/>
      <c r="C19" s="623"/>
      <c r="D19" s="624"/>
      <c r="E19" s="1000">
        <f>SUM(E12:F18)</f>
        <v>0</v>
      </c>
      <c r="F19" s="1001"/>
      <c r="G19" s="572"/>
      <c r="H19" s="650"/>
      <c r="I19" s="651"/>
      <c r="J19" s="651"/>
      <c r="K19" s="651"/>
      <c r="L19" s="651"/>
      <c r="M19" s="651"/>
      <c r="N19" s="652"/>
      <c r="O19" s="10"/>
      <c r="P19" s="10"/>
      <c r="Q19" s="10"/>
      <c r="R19" s="10"/>
      <c r="S19" s="10"/>
      <c r="T19" s="10"/>
      <c r="U19" s="10"/>
      <c r="V19" s="10"/>
      <c r="W19" s="10"/>
      <c r="X19" s="10"/>
      <c r="Y19" s="10"/>
    </row>
    <row r="20" spans="1:25" s="288" customFormat="1" ht="32.65" customHeight="1" x14ac:dyDescent="0.5">
      <c r="A20" s="557" t="s">
        <v>874</v>
      </c>
      <c r="B20" s="558"/>
      <c r="C20" s="558"/>
      <c r="D20" s="559"/>
      <c r="E20" s="1002" t="e">
        <f>(E15+E16+E17)/E19</f>
        <v>#DIV/0!</v>
      </c>
      <c r="F20" s="1003"/>
      <c r="G20" s="1004" t="s">
        <v>877</v>
      </c>
      <c r="H20" s="1005"/>
      <c r="I20" s="1005"/>
      <c r="J20" s="1006"/>
      <c r="K20" s="1007" t="e">
        <f>IF(E20&lt;=20%,"Yes","No")</f>
        <v>#DIV/0!</v>
      </c>
      <c r="L20" s="590"/>
      <c r="M20" s="591"/>
      <c r="N20" s="592"/>
      <c r="O20" s="10"/>
      <c r="P20" s="10"/>
      <c r="Q20" s="10"/>
      <c r="R20" s="10"/>
      <c r="S20" s="10"/>
      <c r="T20" s="10"/>
      <c r="U20" s="10"/>
      <c r="V20" s="10"/>
      <c r="W20" s="10"/>
      <c r="X20" s="10"/>
      <c r="Y20" s="10"/>
    </row>
    <row r="21" spans="1:25" s="288" customFormat="1" ht="32.65" customHeight="1" x14ac:dyDescent="0.5">
      <c r="A21" s="557" t="s">
        <v>875</v>
      </c>
      <c r="B21" s="558"/>
      <c r="C21" s="558"/>
      <c r="D21" s="559"/>
      <c r="E21" s="1002" t="e">
        <f>E18/E19</f>
        <v>#DIV/0!</v>
      </c>
      <c r="F21" s="1003"/>
      <c r="G21" s="1004" t="s">
        <v>876</v>
      </c>
      <c r="H21" s="1005"/>
      <c r="I21" s="1005"/>
      <c r="J21" s="1006"/>
      <c r="K21" s="1007" t="e">
        <f>IF(E21&lt;=10%,"Yes","No")</f>
        <v>#DIV/0!</v>
      </c>
      <c r="L21" s="590"/>
      <c r="M21" s="591"/>
      <c r="N21" s="592"/>
      <c r="O21" s="10"/>
      <c r="P21" s="10"/>
      <c r="Q21" s="10"/>
      <c r="R21" s="10"/>
      <c r="S21" s="10"/>
      <c r="T21" s="10"/>
      <c r="U21" s="10"/>
      <c r="V21" s="10"/>
      <c r="W21" s="10"/>
      <c r="X21" s="10"/>
      <c r="Y21" s="10"/>
    </row>
    <row r="22" spans="1:25" s="288" customFormat="1" ht="16.350000000000001" customHeight="1" x14ac:dyDescent="0.5">
      <c r="A22" s="581" t="s">
        <v>829</v>
      </c>
      <c r="B22" s="582"/>
      <c r="C22" s="582"/>
      <c r="D22" s="583"/>
      <c r="E22" s="1008">
        <f>C35</f>
        <v>0</v>
      </c>
      <c r="F22" s="1009"/>
      <c r="G22" s="1009"/>
      <c r="H22" s="1009"/>
      <c r="I22" s="1009"/>
      <c r="J22" s="1009"/>
      <c r="K22" s="1009"/>
      <c r="L22" s="1009"/>
      <c r="M22" s="1009"/>
      <c r="N22" s="1010"/>
      <c r="O22" s="10"/>
      <c r="P22" s="10"/>
      <c r="Q22" s="10"/>
      <c r="R22" s="10"/>
      <c r="S22" s="10"/>
      <c r="T22" s="10"/>
      <c r="U22" s="10"/>
      <c r="V22" s="10"/>
      <c r="W22" s="10"/>
      <c r="X22" s="10"/>
      <c r="Y22" s="10"/>
    </row>
    <row r="23" spans="1:25" s="288" customFormat="1" ht="16.350000000000001" customHeight="1" x14ac:dyDescent="0.5">
      <c r="A23" s="581" t="s">
        <v>830</v>
      </c>
      <c r="B23" s="584"/>
      <c r="C23" s="584"/>
      <c r="D23" s="585"/>
      <c r="E23" s="1011" t="e">
        <f>(E19)/E22</f>
        <v>#DIV/0!</v>
      </c>
      <c r="F23" s="1012"/>
      <c r="G23" s="638"/>
      <c r="H23" s="636"/>
      <c r="I23" s="636"/>
      <c r="J23" s="636"/>
      <c r="K23" s="636"/>
      <c r="L23" s="636"/>
      <c r="M23" s="636"/>
      <c r="N23" s="637"/>
      <c r="O23" s="10"/>
      <c r="P23" s="10"/>
      <c r="Q23" s="10"/>
      <c r="R23" s="10"/>
      <c r="S23" s="10"/>
      <c r="T23" s="10"/>
      <c r="U23" s="10"/>
      <c r="V23" s="10"/>
      <c r="W23" s="10"/>
      <c r="X23" s="10"/>
      <c r="Y23" s="10"/>
    </row>
    <row r="24" spans="1:25" s="288" customFormat="1" ht="8.1" customHeight="1" x14ac:dyDescent="0.5">
      <c r="A24" s="581"/>
      <c r="B24" s="582"/>
      <c r="C24" s="582"/>
      <c r="D24" s="582"/>
      <c r="E24" s="582"/>
      <c r="F24" s="582"/>
      <c r="G24" s="582"/>
      <c r="H24" s="582"/>
      <c r="I24" s="582"/>
      <c r="J24" s="582"/>
      <c r="K24" s="582"/>
      <c r="L24" s="582"/>
      <c r="M24" s="582"/>
      <c r="N24" s="583"/>
      <c r="O24" s="10"/>
      <c r="P24" s="10"/>
      <c r="Q24" s="10"/>
      <c r="R24" s="10"/>
      <c r="S24" s="10"/>
      <c r="T24" s="10"/>
      <c r="U24" s="10"/>
      <c r="V24" s="10"/>
      <c r="W24" s="10"/>
      <c r="X24" s="10"/>
      <c r="Y24" s="10"/>
    </row>
    <row r="25" spans="1:25" s="288" customFormat="1" ht="8.1" customHeight="1" x14ac:dyDescent="0.5">
      <c r="A25" s="581"/>
      <c r="B25" s="582"/>
      <c r="C25" s="582"/>
      <c r="D25" s="582"/>
      <c r="E25" s="582"/>
      <c r="F25" s="582"/>
      <c r="G25" s="582"/>
      <c r="H25" s="582"/>
      <c r="I25" s="582"/>
      <c r="J25" s="582"/>
      <c r="K25" s="582"/>
      <c r="L25" s="582"/>
      <c r="M25" s="582"/>
      <c r="N25" s="583"/>
      <c r="O25" s="10"/>
      <c r="P25" s="10"/>
      <c r="Q25" s="10"/>
      <c r="R25" s="10"/>
      <c r="S25" s="10"/>
      <c r="T25" s="10"/>
      <c r="U25" s="10"/>
      <c r="V25" s="10"/>
      <c r="W25" s="10"/>
      <c r="X25" s="10"/>
      <c r="Y25" s="10"/>
    </row>
    <row r="26" spans="1:25" s="288" customFormat="1" ht="16.350000000000001" customHeight="1" x14ac:dyDescent="0.5">
      <c r="A26" s="11" t="s">
        <v>115</v>
      </c>
      <c r="B26" s="12"/>
      <c r="C26" s="12"/>
      <c r="D26" s="12"/>
      <c r="E26" s="12"/>
      <c r="F26" s="12"/>
      <c r="G26" s="12"/>
      <c r="H26" s="12"/>
      <c r="I26" s="12"/>
      <c r="J26" s="12"/>
      <c r="K26" s="12"/>
      <c r="L26" s="12"/>
      <c r="M26" s="12"/>
      <c r="N26" s="13"/>
      <c r="O26" s="10"/>
      <c r="P26" s="10"/>
      <c r="Q26" s="10"/>
      <c r="R26" s="10"/>
      <c r="S26" s="10"/>
      <c r="T26" s="10"/>
      <c r="U26" s="10"/>
      <c r="V26" s="10"/>
      <c r="W26" s="10"/>
      <c r="X26" s="10"/>
      <c r="Y26" s="10"/>
    </row>
    <row r="27" spans="1:25" ht="16.350000000000001" customHeight="1" x14ac:dyDescent="0.5">
      <c r="A27" s="11" t="s">
        <v>740</v>
      </c>
      <c r="B27" s="12"/>
      <c r="C27" s="12"/>
      <c r="D27" s="12"/>
      <c r="E27" s="12"/>
      <c r="F27" s="12"/>
      <c r="G27" s="12"/>
      <c r="H27" s="12"/>
      <c r="I27" s="12"/>
      <c r="J27" s="12"/>
      <c r="K27" s="12"/>
      <c r="L27" s="12"/>
      <c r="M27" s="12"/>
      <c r="N27" s="13"/>
      <c r="O27" s="10"/>
      <c r="Q27" s="10"/>
      <c r="R27" s="10"/>
      <c r="S27" s="10"/>
      <c r="T27" s="10"/>
      <c r="U27" s="10"/>
      <c r="V27" s="10"/>
      <c r="W27" s="10"/>
    </row>
    <row r="28" spans="1:25" ht="16.350000000000001" customHeight="1" x14ac:dyDescent="0.5">
      <c r="A28" s="433"/>
      <c r="B28" s="433"/>
      <c r="C28" s="433"/>
      <c r="D28" s="433"/>
      <c r="E28" s="433"/>
      <c r="F28" s="433"/>
      <c r="G28" s="433"/>
      <c r="H28" s="434"/>
      <c r="I28" s="434"/>
      <c r="J28" s="434"/>
      <c r="K28" s="434"/>
      <c r="L28" s="434"/>
      <c r="M28" s="434"/>
      <c r="N28" s="15"/>
      <c r="O28" s="10"/>
      <c r="Q28" s="10"/>
      <c r="R28" s="10"/>
      <c r="S28" s="10"/>
      <c r="T28" s="10"/>
      <c r="U28" s="10"/>
      <c r="V28" s="10"/>
      <c r="W28" s="10"/>
    </row>
    <row r="29" spans="1:25" ht="51.95" customHeight="1" x14ac:dyDescent="0.5">
      <c r="A29" s="704" t="s">
        <v>116</v>
      </c>
      <c r="B29" s="705"/>
      <c r="C29" s="435" t="s">
        <v>831</v>
      </c>
      <c r="D29" s="436" t="s">
        <v>501</v>
      </c>
      <c r="E29" s="436" t="s">
        <v>502</v>
      </c>
      <c r="F29" s="435" t="s">
        <v>503</v>
      </c>
      <c r="G29" s="436" t="s">
        <v>277</v>
      </c>
      <c r="H29" s="546"/>
      <c r="I29" s="704" t="s">
        <v>710</v>
      </c>
      <c r="J29" s="998"/>
      <c r="K29" s="998"/>
      <c r="L29" s="998"/>
      <c r="M29" s="705"/>
      <c r="O29" s="10"/>
      <c r="P29" s="10"/>
      <c r="Q29" s="10"/>
      <c r="R29" s="10"/>
      <c r="S29" s="10"/>
      <c r="T29" s="10"/>
      <c r="U29" s="10"/>
      <c r="V29" s="10"/>
      <c r="W29" s="10"/>
    </row>
    <row r="30" spans="1:25" ht="16.350000000000001" customHeight="1" x14ac:dyDescent="0.5">
      <c r="A30" s="586" t="s">
        <v>847</v>
      </c>
      <c r="B30" s="587"/>
      <c r="C30" s="437">
        <f>'Unit Mix &amp; Rental Income'!B8</f>
        <v>0</v>
      </c>
      <c r="D30" s="438">
        <f>'Unit Mix &amp; Rental Income'!C8</f>
        <v>0</v>
      </c>
      <c r="E30" s="437">
        <f>'Unit Mix &amp; Rental Income'!D8</f>
        <v>0</v>
      </c>
      <c r="F30" s="549">
        <f>'Unit Mix &amp; Rental Income'!E8</f>
        <v>0</v>
      </c>
      <c r="G30" s="438">
        <f>SUM(C30:F30)</f>
        <v>0</v>
      </c>
      <c r="H30" s="547"/>
      <c r="I30" s="641" t="s">
        <v>707</v>
      </c>
      <c r="J30" s="642"/>
      <c r="K30" s="642"/>
      <c r="L30" s="643"/>
      <c r="M30" s="588"/>
      <c r="O30" s="10"/>
      <c r="P30" s="10"/>
      <c r="Q30" s="10"/>
      <c r="R30" s="10"/>
      <c r="S30" s="10"/>
      <c r="T30" s="10"/>
      <c r="U30" s="10"/>
      <c r="V30" s="10"/>
      <c r="W30" s="10"/>
    </row>
    <row r="31" spans="1:25" ht="16.350000000000001" customHeight="1" x14ac:dyDescent="0.5">
      <c r="A31" s="586" t="s">
        <v>198</v>
      </c>
      <c r="B31" s="587"/>
      <c r="C31" s="437">
        <f>'Unit Mix &amp; Rental Income'!B9</f>
        <v>0</v>
      </c>
      <c r="D31" s="438">
        <f>'Unit Mix &amp; Rental Income'!C9</f>
        <v>0</v>
      </c>
      <c r="E31" s="437">
        <f>'Unit Mix &amp; Rental Income'!D9</f>
        <v>0</v>
      </c>
      <c r="F31" s="549">
        <f>'Unit Mix &amp; Rental Income'!E9</f>
        <v>0</v>
      </c>
      <c r="G31" s="438">
        <f t="shared" ref="G31:G34" si="0">SUM(C31:F31)</f>
        <v>0</v>
      </c>
      <c r="H31" s="547"/>
      <c r="I31" s="644"/>
      <c r="J31" s="645"/>
      <c r="K31" s="645"/>
      <c r="L31" s="646"/>
      <c r="M31" s="589"/>
      <c r="O31" s="10"/>
      <c r="P31" s="10"/>
      <c r="Q31" s="10"/>
      <c r="R31" s="10"/>
      <c r="S31" s="10"/>
      <c r="T31" s="10"/>
      <c r="U31" s="10"/>
      <c r="V31" s="10"/>
      <c r="W31" s="10"/>
    </row>
    <row r="32" spans="1:25" ht="16.350000000000001" customHeight="1" x14ac:dyDescent="0.5">
      <c r="A32" s="586" t="s">
        <v>199</v>
      </c>
      <c r="B32" s="587"/>
      <c r="C32" s="437">
        <f>'Unit Mix &amp; Rental Income'!B10</f>
        <v>0</v>
      </c>
      <c r="D32" s="438">
        <f>'Unit Mix &amp; Rental Income'!C10</f>
        <v>0</v>
      </c>
      <c r="E32" s="437">
        <f>'Unit Mix &amp; Rental Income'!D10</f>
        <v>0</v>
      </c>
      <c r="F32" s="549">
        <f>'Unit Mix &amp; Rental Income'!E10</f>
        <v>0</v>
      </c>
      <c r="G32" s="438">
        <f>SUM(C32:F32)</f>
        <v>0</v>
      </c>
      <c r="H32" s="547"/>
      <c r="I32" s="641" t="s">
        <v>708</v>
      </c>
      <c r="J32" s="642"/>
      <c r="K32" s="642"/>
      <c r="L32" s="643"/>
      <c r="M32" s="702"/>
      <c r="S32" s="10"/>
      <c r="T32" s="10"/>
      <c r="U32" s="10"/>
      <c r="V32" s="10"/>
      <c r="W32" s="10"/>
    </row>
    <row r="33" spans="1:25" ht="16.350000000000001" customHeight="1" x14ac:dyDescent="0.5">
      <c r="A33" s="586" t="s">
        <v>200</v>
      </c>
      <c r="B33" s="587"/>
      <c r="C33" s="437">
        <f>'Unit Mix &amp; Rental Income'!B11</f>
        <v>0</v>
      </c>
      <c r="D33" s="438">
        <f>'Unit Mix &amp; Rental Income'!C11</f>
        <v>0</v>
      </c>
      <c r="E33" s="437">
        <f>'Unit Mix &amp; Rental Income'!D11</f>
        <v>0</v>
      </c>
      <c r="F33" s="549">
        <f>'Unit Mix &amp; Rental Income'!E11</f>
        <v>0</v>
      </c>
      <c r="G33" s="438">
        <f t="shared" si="0"/>
        <v>0</v>
      </c>
      <c r="H33" s="547"/>
      <c r="I33" s="644"/>
      <c r="J33" s="645"/>
      <c r="K33" s="645"/>
      <c r="L33" s="646"/>
      <c r="M33" s="703"/>
      <c r="S33" s="10"/>
      <c r="T33" s="10"/>
      <c r="U33" s="10"/>
      <c r="V33" s="10"/>
      <c r="W33" s="10"/>
    </row>
    <row r="34" spans="1:25" ht="16.350000000000001" customHeight="1" x14ac:dyDescent="0.5">
      <c r="A34" s="586" t="s">
        <v>290</v>
      </c>
      <c r="B34" s="587"/>
      <c r="C34" s="437">
        <f>'Unit Mix &amp; Rental Income'!B12</f>
        <v>0</v>
      </c>
      <c r="D34" s="438">
        <f>'Unit Mix &amp; Rental Income'!C12</f>
        <v>0</v>
      </c>
      <c r="E34" s="437">
        <f>'Unit Mix &amp; Rental Income'!D12</f>
        <v>0</v>
      </c>
      <c r="F34" s="549">
        <f>'Unit Mix &amp; Rental Income'!E12</f>
        <v>0</v>
      </c>
      <c r="G34" s="438">
        <f t="shared" si="0"/>
        <v>0</v>
      </c>
      <c r="H34" s="547"/>
      <c r="I34" s="641" t="s">
        <v>709</v>
      </c>
      <c r="J34" s="642"/>
      <c r="K34" s="642"/>
      <c r="L34" s="643"/>
      <c r="M34" s="702"/>
      <c r="S34" s="10"/>
      <c r="T34" s="10"/>
      <c r="U34" s="10"/>
      <c r="V34" s="10"/>
      <c r="W34" s="10"/>
    </row>
    <row r="35" spans="1:25" ht="16.350000000000001" customHeight="1" x14ac:dyDescent="0.5">
      <c r="A35" s="17" t="s">
        <v>34</v>
      </c>
      <c r="B35" s="13"/>
      <c r="C35" s="439">
        <f>SUM(C30:C34)</f>
        <v>0</v>
      </c>
      <c r="D35" s="440">
        <f>SUM(D30:D34)</f>
        <v>0</v>
      </c>
      <c r="E35" s="440">
        <f>SUM(E30:E34)</f>
        <v>0</v>
      </c>
      <c r="F35" s="440">
        <f>SUM(F30:F34)</f>
        <v>0</v>
      </c>
      <c r="G35" s="440">
        <f>SUM(G30:G34)</f>
        <v>0</v>
      </c>
      <c r="H35" s="548"/>
      <c r="I35" s="644"/>
      <c r="J35" s="645"/>
      <c r="K35" s="645"/>
      <c r="L35" s="646"/>
      <c r="M35" s="703"/>
      <c r="O35" s="10"/>
      <c r="R35" s="10"/>
      <c r="S35" s="10"/>
      <c r="T35" s="10"/>
      <c r="U35" s="10"/>
      <c r="V35" s="10"/>
      <c r="W35" s="10"/>
    </row>
    <row r="36" spans="1:25" ht="6.75" customHeight="1" x14ac:dyDescent="0.5">
      <c r="A36" s="10"/>
      <c r="B36" s="10"/>
      <c r="C36" s="10"/>
      <c r="D36" s="10"/>
      <c r="E36" s="10"/>
      <c r="F36" s="10"/>
      <c r="G36" s="10"/>
      <c r="H36" s="10"/>
      <c r="I36" s="10"/>
      <c r="J36" s="10"/>
      <c r="K36" s="10"/>
      <c r="L36" s="10"/>
      <c r="M36" s="10"/>
      <c r="N36" s="10"/>
      <c r="O36" s="10"/>
      <c r="R36" s="10"/>
      <c r="S36" s="10"/>
      <c r="T36" s="10"/>
      <c r="U36" s="10"/>
      <c r="V36" s="10"/>
      <c r="W36" s="10"/>
    </row>
    <row r="37" spans="1:25" ht="16.350000000000001" customHeight="1" x14ac:dyDescent="0.5">
      <c r="A37" s="276" t="s">
        <v>505</v>
      </c>
      <c r="B37" s="12"/>
      <c r="C37" s="12"/>
      <c r="D37" s="12"/>
      <c r="E37" s="12"/>
      <c r="F37" s="12"/>
      <c r="G37" s="12"/>
      <c r="H37" s="12"/>
      <c r="I37" s="12"/>
      <c r="J37" s="12"/>
      <c r="K37" s="12"/>
      <c r="L37" s="12"/>
      <c r="M37" s="12"/>
      <c r="N37" s="13"/>
      <c r="O37" s="10"/>
      <c r="P37" s="10"/>
      <c r="Q37" s="10"/>
      <c r="R37" s="10"/>
      <c r="S37" s="10"/>
      <c r="T37" s="10"/>
      <c r="U37" s="10"/>
      <c r="V37" s="10"/>
      <c r="W37" s="10"/>
    </row>
    <row r="38" spans="1:25" ht="16.350000000000001" customHeight="1" x14ac:dyDescent="0.5">
      <c r="A38" s="9"/>
      <c r="B38" s="10"/>
      <c r="C38" s="10"/>
      <c r="D38" s="10"/>
      <c r="E38" s="10"/>
      <c r="F38" s="10"/>
      <c r="G38" s="10"/>
      <c r="H38" s="10"/>
      <c r="I38" s="10"/>
      <c r="J38" s="10"/>
      <c r="K38" s="10"/>
      <c r="L38" s="10"/>
      <c r="M38" s="10"/>
      <c r="N38" s="10"/>
      <c r="O38" s="10"/>
      <c r="P38" s="10"/>
      <c r="Q38" s="10"/>
      <c r="R38" s="10"/>
      <c r="S38" s="10"/>
      <c r="T38" s="10"/>
      <c r="U38" s="10"/>
      <c r="V38" s="10"/>
      <c r="W38" s="10"/>
    </row>
    <row r="39" spans="1:25" ht="16.350000000000001" customHeight="1" x14ac:dyDescent="0.5">
      <c r="A39" s="597" t="s">
        <v>369</v>
      </c>
      <c r="B39" s="661"/>
      <c r="C39" s="662"/>
      <c r="D39" s="597" t="s">
        <v>370</v>
      </c>
      <c r="E39" s="598"/>
      <c r="F39" s="597" t="s">
        <v>356</v>
      </c>
      <c r="G39" s="659"/>
      <c r="H39" s="660"/>
      <c r="I39" s="674"/>
      <c r="J39" s="597" t="s">
        <v>355</v>
      </c>
      <c r="K39" s="598" t="s">
        <v>355</v>
      </c>
      <c r="L39" s="597" t="s">
        <v>372</v>
      </c>
      <c r="M39" s="659"/>
      <c r="N39" s="660"/>
      <c r="O39" s="10"/>
      <c r="P39" s="10"/>
      <c r="Q39" s="10"/>
      <c r="R39" s="10"/>
      <c r="S39" s="10"/>
      <c r="T39" s="10"/>
      <c r="U39" s="10"/>
      <c r="V39" s="10"/>
      <c r="W39" s="10"/>
    </row>
    <row r="40" spans="1:25" s="337" customFormat="1" ht="75.75" customHeight="1" x14ac:dyDescent="0.5">
      <c r="A40" s="570" t="s">
        <v>487</v>
      </c>
      <c r="B40" s="595"/>
      <c r="C40" s="596"/>
      <c r="D40" s="599" t="e">
        <f>'Dev. Budget'!D119</f>
        <v>#DIV/0!</v>
      </c>
      <c r="E40" s="571"/>
      <c r="F40" s="577" t="s">
        <v>821</v>
      </c>
      <c r="G40" s="578"/>
      <c r="H40" s="579"/>
      <c r="I40" s="580"/>
      <c r="J40" s="570" t="e">
        <f>IF(D40&lt;=643825, "Yes", "No")</f>
        <v>#DIV/0!</v>
      </c>
      <c r="K40" s="571"/>
      <c r="L40" s="572"/>
      <c r="M40" s="573"/>
      <c r="N40" s="574"/>
      <c r="O40" s="22"/>
      <c r="P40" s="22"/>
      <c r="Q40" s="22"/>
      <c r="R40" s="323"/>
      <c r="S40" s="323"/>
      <c r="T40" s="22"/>
      <c r="U40" s="22"/>
      <c r="V40" s="22"/>
      <c r="W40" s="22"/>
      <c r="X40" s="21"/>
      <c r="Y40" s="21"/>
    </row>
    <row r="41" spans="1:25" ht="97.5" customHeight="1" x14ac:dyDescent="0.5">
      <c r="A41" s="570" t="s">
        <v>670</v>
      </c>
      <c r="B41" s="595"/>
      <c r="C41" s="596"/>
      <c r="D41" s="599">
        <f>'Dev. Budget'!C79</f>
        <v>0</v>
      </c>
      <c r="E41" s="600"/>
      <c r="F41" s="577" t="s">
        <v>668</v>
      </c>
      <c r="G41" s="578"/>
      <c r="H41" s="579"/>
      <c r="I41" s="580"/>
      <c r="J41" s="570" t="str">
        <f>IF(AND('Sources of Funds'!H44="Yes", D41&gt;=(O41*3)),"Yes","No or N/A")</f>
        <v>No or N/A</v>
      </c>
      <c r="K41" s="571"/>
      <c r="L41" s="572"/>
      <c r="M41" s="573"/>
      <c r="N41" s="574"/>
      <c r="O41" s="540">
        <f>(('Year 1 Operating Budget'!D69-'Year 1 Operating Budget'!D41-'Year 1 Operating Budget'!D25)+'Year 1 Operating Budget'!D72+'Year 1 Operating Budget'!D80+'Year 1 Operating Budget'!D81)/12</f>
        <v>0</v>
      </c>
      <c r="P41" s="10"/>
      <c r="Q41" s="10"/>
      <c r="R41" s="323"/>
      <c r="S41" s="323"/>
      <c r="T41" s="10"/>
      <c r="U41" s="10"/>
      <c r="V41" s="10"/>
      <c r="W41" s="10"/>
    </row>
    <row r="42" spans="1:25" ht="97.5" customHeight="1" x14ac:dyDescent="0.5">
      <c r="A42" s="570" t="s">
        <v>671</v>
      </c>
      <c r="B42" s="595"/>
      <c r="C42" s="596"/>
      <c r="D42" s="601"/>
      <c r="E42" s="602"/>
      <c r="F42" s="577" t="s">
        <v>669</v>
      </c>
      <c r="G42" s="578"/>
      <c r="H42" s="579"/>
      <c r="I42" s="580"/>
      <c r="J42" s="570" t="str">
        <f>IF(AND('Sources of Funds'!H44="Yes", D41&gt;=(O41*4)),"Yes","No or N/A")</f>
        <v>No or N/A</v>
      </c>
      <c r="K42" s="571"/>
      <c r="L42" s="572"/>
      <c r="M42" s="573"/>
      <c r="N42" s="574"/>
      <c r="O42" s="10"/>
      <c r="P42" s="10"/>
      <c r="Q42" s="10"/>
      <c r="R42" s="323"/>
      <c r="S42" s="323"/>
      <c r="T42" s="10"/>
      <c r="U42" s="10"/>
      <c r="V42" s="10"/>
      <c r="W42" s="10"/>
    </row>
    <row r="43" spans="1:25" ht="51" customHeight="1" x14ac:dyDescent="0.5">
      <c r="A43" s="570" t="s">
        <v>822</v>
      </c>
      <c r="B43" s="595"/>
      <c r="C43" s="596"/>
      <c r="D43" s="599">
        <f>'Dev. Budget'!C79</f>
        <v>0</v>
      </c>
      <c r="E43" s="571"/>
      <c r="F43" s="577" t="s">
        <v>17</v>
      </c>
      <c r="G43" s="578"/>
      <c r="H43" s="579"/>
      <c r="I43" s="580"/>
      <c r="J43" s="570" t="str">
        <f>IF(D43&lt;=O41*18,"Yes","No")</f>
        <v>Yes</v>
      </c>
      <c r="K43" s="571"/>
      <c r="L43" s="572"/>
      <c r="M43" s="573"/>
      <c r="N43" s="574"/>
      <c r="O43" s="10"/>
      <c r="P43" s="10"/>
      <c r="Q43" s="10"/>
      <c r="R43" s="10"/>
      <c r="S43" s="20"/>
      <c r="T43" s="20"/>
      <c r="U43" s="10"/>
      <c r="V43" s="10"/>
      <c r="W43" s="10"/>
    </row>
    <row r="44" spans="1:25" ht="36" customHeight="1" x14ac:dyDescent="0.5">
      <c r="A44" s="570" t="s">
        <v>765</v>
      </c>
      <c r="B44" s="675"/>
      <c r="C44" s="571"/>
      <c r="D44" s="599">
        <f>'Dev. Budget'!C43</f>
        <v>0</v>
      </c>
      <c r="E44" s="600"/>
      <c r="F44" s="570" t="s">
        <v>763</v>
      </c>
      <c r="G44" s="675"/>
      <c r="H44" s="675"/>
      <c r="I44" s="571"/>
      <c r="J44" s="441" t="s">
        <v>276</v>
      </c>
      <c r="K44" s="425" t="str">
        <f>IF(AND(O14="Yes", D44&gt;=(0.05*('Dev. Budget'!C16+'Dev. Budget'!C17+'Dev. Budget'!C18+'Dev. Budget'!C19))),"Yes","No or N/A")</f>
        <v>No or N/A</v>
      </c>
      <c r="L44" s="310"/>
      <c r="M44" s="311"/>
      <c r="N44" s="312"/>
      <c r="O44" s="420"/>
      <c r="P44" s="10"/>
      <c r="Q44" s="10"/>
      <c r="R44" s="10"/>
      <c r="S44" s="20"/>
      <c r="T44" s="20"/>
      <c r="U44" s="10"/>
      <c r="V44" s="10"/>
      <c r="W44" s="10"/>
    </row>
    <row r="45" spans="1:25" ht="71.25" customHeight="1" x14ac:dyDescent="0.5">
      <c r="A45" s="666"/>
      <c r="B45" s="667"/>
      <c r="C45" s="668"/>
      <c r="D45" s="601"/>
      <c r="E45" s="602"/>
      <c r="F45" s="666"/>
      <c r="G45" s="667"/>
      <c r="H45" s="667"/>
      <c r="I45" s="668"/>
      <c r="J45" s="424" t="s">
        <v>764</v>
      </c>
      <c r="K45" s="425" t="str">
        <f>IF(AND(O13="No or N/A", D44&gt;=(0.075*('Dev. Budget'!C16+'Dev. Budget'!C17+'Dev. Budget'!C18+'Dev. Budget'!C19))),"Yes","No or N/A")</f>
        <v>No or N/A</v>
      </c>
      <c r="L45" s="310"/>
      <c r="M45" s="311"/>
      <c r="N45" s="312"/>
      <c r="O45" s="10"/>
      <c r="P45" s="10"/>
      <c r="Q45" s="10"/>
      <c r="R45" s="10"/>
      <c r="S45" s="20"/>
      <c r="T45" s="20"/>
      <c r="U45" s="10"/>
      <c r="V45" s="10"/>
      <c r="W45" s="10"/>
    </row>
    <row r="46" spans="1:25" ht="36" customHeight="1" x14ac:dyDescent="0.5">
      <c r="A46" s="577" t="s">
        <v>28</v>
      </c>
      <c r="B46" s="593"/>
      <c r="C46" s="594"/>
      <c r="D46" s="599">
        <f>'Dev. Budget'!C115</f>
        <v>0</v>
      </c>
      <c r="E46" s="571"/>
      <c r="F46" s="577" t="s">
        <v>447</v>
      </c>
      <c r="G46" s="578"/>
      <c r="H46" s="579"/>
      <c r="I46" s="580"/>
      <c r="J46" s="570" t="str">
        <f>IF(D46&gt;=(D48*0.5),"No","Yes")</f>
        <v>No</v>
      </c>
      <c r="K46" s="571" t="str">
        <f>IF(B46&gt;=(B48*0.5),"No","Yes")</f>
        <v>No</v>
      </c>
      <c r="L46" s="572"/>
      <c r="M46" s="573"/>
      <c r="N46" s="574"/>
      <c r="O46" s="10"/>
      <c r="P46" s="10"/>
      <c r="Q46" s="10"/>
      <c r="R46" s="10"/>
      <c r="T46" s="10"/>
      <c r="U46" s="10"/>
      <c r="V46" s="10"/>
      <c r="W46" s="10"/>
      <c r="X46" s="10"/>
      <c r="Y46" s="10"/>
    </row>
    <row r="47" spans="1:25" ht="36" customHeight="1" x14ac:dyDescent="0.5">
      <c r="A47" s="570" t="s">
        <v>472</v>
      </c>
      <c r="B47" s="675"/>
      <c r="C47" s="571"/>
      <c r="D47" s="665" t="s">
        <v>474</v>
      </c>
      <c r="E47" s="664"/>
      <c r="F47" s="577" t="e">
        <f>(('Dev. Budget'!C18+'Dev. Budget'!C19+'Dev. Budget'!C16+'Dev. Budget'!C17)/G35)</f>
        <v>#DIV/0!</v>
      </c>
      <c r="G47" s="663"/>
      <c r="H47" s="663"/>
      <c r="I47" s="664"/>
      <c r="J47" s="657"/>
      <c r="K47" s="658"/>
      <c r="L47" s="310"/>
      <c r="M47" s="311"/>
      <c r="N47" s="312"/>
      <c r="O47" s="20"/>
      <c r="P47" s="10"/>
      <c r="Q47" s="10"/>
      <c r="R47" s="10"/>
      <c r="S47" s="10"/>
      <c r="T47" s="10"/>
      <c r="U47" s="10"/>
      <c r="V47" s="10"/>
      <c r="W47" s="10"/>
    </row>
    <row r="48" spans="1:25" ht="36" customHeight="1" x14ac:dyDescent="0.5">
      <c r="A48" s="676"/>
      <c r="B48" s="677"/>
      <c r="C48" s="678"/>
      <c r="D48" s="670">
        <f>'Dev. Budget'!C118</f>
        <v>0</v>
      </c>
      <c r="E48" s="671"/>
      <c r="F48" s="578" t="s">
        <v>473</v>
      </c>
      <c r="G48" s="578"/>
      <c r="H48" s="578"/>
      <c r="I48" s="608"/>
      <c r="L48" s="572"/>
      <c r="M48" s="573"/>
      <c r="N48" s="574"/>
      <c r="O48" s="10"/>
      <c r="P48" s="10"/>
      <c r="Q48" s="10"/>
      <c r="R48" s="10"/>
      <c r="S48" s="10"/>
      <c r="T48" s="10"/>
      <c r="U48" s="10"/>
      <c r="V48" s="10"/>
      <c r="W48" s="10"/>
    </row>
    <row r="49" spans="1:23" ht="36" customHeight="1" x14ac:dyDescent="0.5">
      <c r="A49" s="676"/>
      <c r="B49" s="677"/>
      <c r="C49" s="678"/>
      <c r="D49" s="672"/>
      <c r="E49" s="673"/>
      <c r="F49" s="578" t="s">
        <v>471</v>
      </c>
      <c r="G49" s="578"/>
      <c r="H49" s="578"/>
      <c r="I49" s="608"/>
      <c r="J49" s="575"/>
      <c r="K49" s="576"/>
      <c r="L49" s="310"/>
      <c r="M49" s="311"/>
      <c r="N49" s="312"/>
      <c r="O49" s="427"/>
      <c r="P49" s="10"/>
      <c r="Q49" s="10"/>
      <c r="R49" s="10"/>
      <c r="S49" s="10"/>
      <c r="T49" s="10"/>
      <c r="U49" s="10"/>
      <c r="V49" s="10"/>
      <c r="W49" s="10"/>
    </row>
    <row r="50" spans="1:23" ht="36" customHeight="1" x14ac:dyDescent="0.5">
      <c r="A50" s="676"/>
      <c r="B50" s="677"/>
      <c r="C50" s="678"/>
      <c r="D50" s="666" t="s">
        <v>496</v>
      </c>
      <c r="E50" s="667"/>
      <c r="F50" s="667"/>
      <c r="G50" s="667"/>
      <c r="H50" s="667"/>
      <c r="I50" s="668"/>
      <c r="J50" s="575"/>
      <c r="K50" s="576"/>
      <c r="L50" s="310"/>
      <c r="M50" s="311"/>
      <c r="N50" s="312"/>
      <c r="O50" s="427"/>
      <c r="P50" s="10"/>
      <c r="Q50" s="10"/>
      <c r="R50" s="10"/>
      <c r="S50" s="10"/>
      <c r="T50" s="10"/>
      <c r="U50" s="10"/>
      <c r="V50" s="10"/>
      <c r="W50" s="10"/>
    </row>
    <row r="51" spans="1:23" ht="36" customHeight="1" x14ac:dyDescent="0.5">
      <c r="A51" s="577" t="s">
        <v>371</v>
      </c>
      <c r="B51" s="593"/>
      <c r="C51" s="594"/>
      <c r="D51" s="665" t="e">
        <f>'Year 1 Operating Budget'!F36</f>
        <v>#DIV/0!</v>
      </c>
      <c r="E51" s="608"/>
      <c r="F51" s="578" t="s">
        <v>681</v>
      </c>
      <c r="G51" s="578"/>
      <c r="H51" s="578"/>
      <c r="I51" s="608"/>
      <c r="J51" s="577" t="e">
        <f>IF(D51&lt;=94,"Yes","No")</f>
        <v>#DIV/0!</v>
      </c>
      <c r="K51" s="608"/>
      <c r="L51" s="572"/>
      <c r="M51" s="573"/>
      <c r="N51" s="574"/>
      <c r="O51" s="10"/>
      <c r="P51" s="10"/>
      <c r="Q51" s="10"/>
      <c r="R51" s="10"/>
      <c r="S51" s="10"/>
      <c r="T51" s="10"/>
      <c r="U51" s="10"/>
      <c r="V51" s="10"/>
      <c r="W51" s="10"/>
    </row>
    <row r="52" spans="1:23" ht="36" customHeight="1" x14ac:dyDescent="0.5">
      <c r="A52" s="577" t="s">
        <v>374</v>
      </c>
      <c r="B52" s="593"/>
      <c r="C52" s="594"/>
      <c r="D52" s="665" t="e">
        <f>'Year 1 Operating Budget'!F39</f>
        <v>#DIV/0!</v>
      </c>
      <c r="E52" s="608"/>
      <c r="F52" s="578" t="s">
        <v>373</v>
      </c>
      <c r="G52" s="578"/>
      <c r="H52" s="578"/>
      <c r="I52" s="608"/>
      <c r="J52" s="577" t="e">
        <f>IF(D52&lt;=15,"Yes","No")</f>
        <v>#DIV/0!</v>
      </c>
      <c r="K52" s="608"/>
      <c r="L52" s="572"/>
      <c r="M52" s="573"/>
      <c r="N52" s="574"/>
      <c r="O52" s="10"/>
      <c r="P52" s="10"/>
      <c r="Q52" s="10"/>
      <c r="R52" s="10"/>
      <c r="S52" s="10"/>
      <c r="T52" s="10"/>
      <c r="U52" s="10"/>
      <c r="V52" s="10"/>
      <c r="W52" s="10"/>
    </row>
    <row r="53" spans="1:23" ht="38.25" customHeight="1" x14ac:dyDescent="0.5">
      <c r="A53" s="706" t="s">
        <v>680</v>
      </c>
      <c r="B53" s="707"/>
      <c r="C53" s="708"/>
      <c r="D53" s="712" t="e">
        <f>'Year 1 Operating Budget'!E72</f>
        <v>#DIV/0!</v>
      </c>
      <c r="E53" s="442">
        <f>0.006*('Dev. Budget'!C18+'Dev. Budget'!C19)</f>
        <v>0</v>
      </c>
      <c r="F53" s="578" t="s">
        <v>859</v>
      </c>
      <c r="G53" s="578"/>
      <c r="H53" s="578"/>
      <c r="I53" s="608"/>
      <c r="J53" s="575"/>
      <c r="K53" s="576"/>
      <c r="L53" s="603"/>
      <c r="M53" s="604"/>
      <c r="N53" s="605"/>
      <c r="O53" s="10"/>
      <c r="P53" s="10"/>
      <c r="Q53" s="10"/>
      <c r="R53" s="10"/>
      <c r="S53" s="10"/>
      <c r="T53" s="10"/>
      <c r="U53" s="10"/>
      <c r="V53" s="10"/>
      <c r="W53" s="10"/>
    </row>
    <row r="54" spans="1:23" ht="39" customHeight="1" x14ac:dyDescent="0.5">
      <c r="A54" s="709"/>
      <c r="B54" s="710"/>
      <c r="C54" s="711"/>
      <c r="D54" s="713"/>
      <c r="E54" s="442">
        <f>500*G35</f>
        <v>0</v>
      </c>
      <c r="F54" s="578" t="s">
        <v>860</v>
      </c>
      <c r="G54" s="578"/>
      <c r="H54" s="578"/>
      <c r="I54" s="608"/>
      <c r="J54" s="541"/>
      <c r="K54" s="542"/>
      <c r="L54" s="543"/>
      <c r="M54" s="544"/>
      <c r="N54" s="545"/>
      <c r="O54" s="10"/>
      <c r="P54" s="10"/>
      <c r="Q54" s="10"/>
      <c r="R54" s="10"/>
      <c r="S54" s="10"/>
      <c r="T54" s="10"/>
      <c r="U54" s="10"/>
      <c r="V54" s="10"/>
      <c r="W54" s="10"/>
    </row>
    <row r="55" spans="1:23" ht="36" customHeight="1" x14ac:dyDescent="0.5">
      <c r="A55" s="577" t="s">
        <v>410</v>
      </c>
      <c r="B55" s="593"/>
      <c r="C55" s="594"/>
      <c r="D55" s="613">
        <f>'Proforma - 20 Years'!C55</f>
        <v>0.5</v>
      </c>
      <c r="E55" s="614"/>
      <c r="F55" s="578" t="s">
        <v>411</v>
      </c>
      <c r="G55" s="578"/>
      <c r="H55" s="578"/>
      <c r="I55" s="608"/>
      <c r="J55" s="577" t="str">
        <f>IF(D55&lt;=50,"Yes","No")</f>
        <v>Yes</v>
      </c>
      <c r="K55" s="608"/>
      <c r="L55" s="603"/>
      <c r="M55" s="604"/>
      <c r="N55" s="605"/>
      <c r="O55" s="10"/>
      <c r="P55" s="10"/>
      <c r="Q55" s="10"/>
      <c r="R55" s="10"/>
      <c r="S55" s="10"/>
      <c r="T55" s="10"/>
      <c r="U55" s="10"/>
      <c r="V55" s="10"/>
      <c r="W55" s="10"/>
    </row>
    <row r="56" spans="1:23" ht="49.5" customHeight="1" x14ac:dyDescent="0.5">
      <c r="A56" s="577" t="s">
        <v>412</v>
      </c>
      <c r="B56" s="593"/>
      <c r="C56" s="594"/>
      <c r="D56" s="665">
        <f>'Proforma - 20 Years'!D50+'Proforma - 20 Years'!D51</f>
        <v>0</v>
      </c>
      <c r="E56" s="608"/>
      <c r="F56" s="578" t="s">
        <v>861</v>
      </c>
      <c r="G56" s="578"/>
      <c r="H56" s="578"/>
      <c r="I56" s="608"/>
      <c r="J56" s="577" t="str">
        <f>IF(D56&lt;=30000,"Yes","No")</f>
        <v>Yes</v>
      </c>
      <c r="K56" s="608"/>
      <c r="L56" s="603"/>
      <c r="M56" s="604"/>
      <c r="N56" s="605"/>
      <c r="O56" s="10"/>
      <c r="P56" s="10"/>
      <c r="Q56" s="10"/>
      <c r="R56" s="10"/>
      <c r="S56" s="10"/>
      <c r="T56" s="10"/>
      <c r="U56" s="10"/>
      <c r="V56" s="10"/>
      <c r="W56" s="10"/>
    </row>
    <row r="57" spans="1:23" ht="36" customHeight="1" x14ac:dyDescent="0.5">
      <c r="A57" s="577" t="s">
        <v>494</v>
      </c>
      <c r="B57" s="593"/>
      <c r="C57" s="594"/>
      <c r="D57" s="615"/>
      <c r="E57" s="616"/>
      <c r="F57" s="669"/>
      <c r="G57" s="669"/>
      <c r="H57" s="669"/>
      <c r="I57" s="658"/>
      <c r="J57" s="657"/>
      <c r="K57" s="658"/>
      <c r="L57" s="603"/>
      <c r="M57" s="604"/>
      <c r="N57" s="605"/>
      <c r="O57" s="10"/>
      <c r="P57" s="10"/>
      <c r="Q57" s="10"/>
      <c r="R57" s="10"/>
      <c r="S57" s="10"/>
      <c r="T57" s="10"/>
      <c r="U57" s="10"/>
      <c r="V57" s="10"/>
      <c r="W57" s="10"/>
    </row>
    <row r="58" spans="1:23" ht="30" hidden="1" customHeight="1" x14ac:dyDescent="0.5">
      <c r="A58" s="724" t="s">
        <v>495</v>
      </c>
      <c r="B58" s="725"/>
      <c r="C58" s="726"/>
      <c r="D58" s="727">
        <f>'Dev. Budget'!C22</f>
        <v>0</v>
      </c>
      <c r="E58" s="728"/>
      <c r="F58" s="669" t="s">
        <v>375</v>
      </c>
      <c r="G58" s="669"/>
      <c r="H58" s="669"/>
      <c r="I58" s="658"/>
      <c r="J58" s="657" t="str">
        <f>IF(D58&lt;=(0.05*('Dev. Budget'!C15+'Dev. Budget'!C17+'Dev. Budget'!C18+'Dev. Budget'!C19)),"Yes","No")</f>
        <v>Yes</v>
      </c>
      <c r="K58" s="658"/>
      <c r="L58" s="603"/>
      <c r="M58" s="604"/>
      <c r="N58" s="605"/>
      <c r="O58" s="10"/>
      <c r="P58" s="10"/>
      <c r="Q58" s="10"/>
      <c r="R58" s="10"/>
      <c r="S58" s="10"/>
      <c r="T58" s="10"/>
      <c r="U58" s="10"/>
      <c r="V58" s="10"/>
      <c r="W58" s="10"/>
    </row>
    <row r="59" spans="1:23" ht="112.5" customHeight="1" x14ac:dyDescent="0.5">
      <c r="A59" s="570" t="s">
        <v>377</v>
      </c>
      <c r="B59" s="595"/>
      <c r="C59" s="596"/>
      <c r="D59" s="729">
        <f>D68</f>
        <v>0</v>
      </c>
      <c r="E59" s="730"/>
      <c r="F59" s="577" t="s">
        <v>661</v>
      </c>
      <c r="G59" s="578"/>
      <c r="H59" s="578"/>
      <c r="I59" s="608"/>
      <c r="J59" s="577" t="str">
        <f>IF(D59&gt;1.2,"No","Yes")</f>
        <v>Yes</v>
      </c>
      <c r="K59" s="608"/>
      <c r="L59" s="603"/>
      <c r="M59" s="604"/>
      <c r="N59" s="605"/>
      <c r="O59" s="10"/>
      <c r="P59" s="10"/>
      <c r="Q59" s="10"/>
      <c r="R59" s="10"/>
      <c r="S59" s="10"/>
      <c r="T59" s="10"/>
      <c r="U59" s="10"/>
      <c r="V59" s="10"/>
      <c r="W59" s="10"/>
    </row>
    <row r="60" spans="1:23" ht="16.350000000000001" customHeight="1" x14ac:dyDescent="0.5">
      <c r="A60" s="731"/>
      <c r="B60" s="733"/>
      <c r="C60" s="732"/>
      <c r="D60" s="731"/>
      <c r="E60" s="732"/>
      <c r="F60" s="577" t="s">
        <v>376</v>
      </c>
      <c r="G60" s="578"/>
      <c r="H60" s="578"/>
      <c r="I60" s="608"/>
      <c r="J60" s="577" t="str">
        <f>IF(D59&lt;1.1,"No","Yes")</f>
        <v>No</v>
      </c>
      <c r="K60" s="608"/>
      <c r="L60" s="603"/>
      <c r="M60" s="700"/>
      <c r="N60" s="701"/>
      <c r="O60" s="10"/>
      <c r="P60" s="10"/>
      <c r="Q60" s="10"/>
      <c r="R60" s="10"/>
      <c r="S60" s="10"/>
      <c r="T60" s="10"/>
      <c r="U60" s="10"/>
      <c r="V60" s="10"/>
      <c r="W60" s="10"/>
    </row>
    <row r="61" spans="1:23" ht="36" customHeight="1" x14ac:dyDescent="0.5">
      <c r="A61" s="570" t="s">
        <v>507</v>
      </c>
      <c r="B61" s="595"/>
      <c r="C61" s="596"/>
      <c r="D61" s="722" t="s">
        <v>490</v>
      </c>
      <c r="E61" s="723"/>
      <c r="F61" s="610"/>
      <c r="G61" s="611"/>
      <c r="H61" s="611"/>
      <c r="I61" s="611"/>
      <c r="J61" s="611"/>
      <c r="K61" s="611"/>
      <c r="L61" s="611"/>
      <c r="M61" s="611"/>
      <c r="N61" s="612"/>
      <c r="O61" s="10"/>
      <c r="P61" s="10"/>
      <c r="Q61" s="10"/>
      <c r="R61" s="10"/>
      <c r="S61" s="10"/>
      <c r="T61" s="10"/>
      <c r="U61" s="10"/>
      <c r="V61" s="10"/>
      <c r="W61" s="10"/>
    </row>
    <row r="62" spans="1:23" ht="15.2" customHeight="1" x14ac:dyDescent="0.5">
      <c r="A62" s="577" t="s">
        <v>727</v>
      </c>
      <c r="B62" s="578"/>
      <c r="C62" s="608"/>
      <c r="D62" s="734" t="e">
        <f>'Year 1 Operating Budget'!D91</f>
        <v>#DIV/0!</v>
      </c>
      <c r="E62" s="609"/>
      <c r="F62" s="609" t="str">
        <f>IF(D61="Non-Targeted elevator", "5,670", IF(D61="Non-Targeted non elevator", "5,460", IF(D61="Large Family elevator","$5,250",IF(D61="Large Family non elevator","$5,040",IF(D61="Senior elevator","$5,250",IF(D61="Senior non elevator","$5,040",IF(D61="Special Needs elevator","$5,985",IF(D61="Special Needs non elevator","$5,775"))))))))</f>
        <v>$5,775</v>
      </c>
      <c r="G62" s="609"/>
      <c r="H62" s="609"/>
      <c r="I62" s="609"/>
      <c r="J62" s="609" t="e">
        <f>IF(D62&lt;=F62, "Yes", "No")</f>
        <v>#DIV/0!</v>
      </c>
      <c r="K62" s="609"/>
      <c r="L62" s="606"/>
      <c r="M62" s="606"/>
      <c r="N62" s="607"/>
      <c r="O62" s="10"/>
      <c r="S62" s="10"/>
      <c r="T62" s="10"/>
      <c r="U62" s="10"/>
      <c r="V62" s="10"/>
      <c r="W62" s="10"/>
    </row>
    <row r="63" spans="1:23" ht="7.5" customHeight="1" x14ac:dyDescent="0.5">
      <c r="A63" s="9"/>
      <c r="B63" s="10"/>
      <c r="C63" s="10"/>
      <c r="D63" s="10"/>
      <c r="E63" s="10"/>
      <c r="F63" s="10"/>
      <c r="G63" s="10"/>
      <c r="H63" s="10"/>
      <c r="I63" s="10"/>
      <c r="J63" s="10"/>
      <c r="K63" s="10"/>
      <c r="L63" s="10"/>
      <c r="M63" s="10"/>
      <c r="N63" s="10"/>
      <c r="O63" s="10"/>
      <c r="P63" s="10"/>
      <c r="Q63" s="10"/>
      <c r="R63" s="10"/>
      <c r="S63" s="10"/>
      <c r="T63" s="10"/>
      <c r="U63" s="10"/>
      <c r="V63" s="10"/>
      <c r="W63" s="10"/>
    </row>
    <row r="64" spans="1:23" ht="16.350000000000001" customHeight="1" x14ac:dyDescent="0.5">
      <c r="A64" s="714" t="s">
        <v>869</v>
      </c>
      <c r="B64" s="715"/>
      <c r="C64" s="715"/>
      <c r="D64" s="715"/>
      <c r="E64" s="715"/>
      <c r="F64" s="10"/>
      <c r="G64" s="10"/>
      <c r="H64" s="10"/>
      <c r="I64" s="10"/>
      <c r="J64" s="10"/>
      <c r="K64" s="10"/>
      <c r="L64" s="10"/>
      <c r="M64" s="10"/>
      <c r="N64" s="10"/>
      <c r="O64" s="10"/>
      <c r="P64" s="10"/>
      <c r="Q64" s="10"/>
      <c r="R64" s="10"/>
      <c r="S64" s="10"/>
      <c r="T64" s="10"/>
      <c r="U64" s="10"/>
      <c r="V64" s="10"/>
      <c r="W64" s="10"/>
    </row>
    <row r="65" spans="1:23" ht="16.350000000000001" customHeight="1" x14ac:dyDescent="0.5">
      <c r="A65" s="10"/>
      <c r="B65" s="10"/>
      <c r="C65" s="10"/>
      <c r="D65" s="14" t="s">
        <v>204</v>
      </c>
      <c r="E65" s="14" t="s">
        <v>208</v>
      </c>
      <c r="F65" s="14" t="s">
        <v>213</v>
      </c>
      <c r="G65" s="14" t="s">
        <v>218</v>
      </c>
      <c r="H65" s="14" t="s">
        <v>223</v>
      </c>
      <c r="I65" s="9"/>
      <c r="J65" s="716" t="s">
        <v>600</v>
      </c>
      <c r="K65" s="717"/>
      <c r="L65" s="10"/>
      <c r="M65" s="10"/>
      <c r="N65" s="10"/>
      <c r="O65" s="10"/>
      <c r="P65" s="10"/>
      <c r="Q65" s="10"/>
      <c r="R65" s="10"/>
      <c r="S65" s="10"/>
      <c r="T65" s="10"/>
      <c r="U65" s="10"/>
      <c r="V65" s="10"/>
      <c r="W65" s="10"/>
    </row>
    <row r="66" spans="1:23" ht="16.350000000000001" customHeight="1" x14ac:dyDescent="0.5">
      <c r="A66" s="581" t="s">
        <v>870</v>
      </c>
      <c r="B66" s="582"/>
      <c r="C66" s="583"/>
      <c r="D66" s="551">
        <f>Summary!D46</f>
        <v>0</v>
      </c>
      <c r="E66" s="551">
        <f>Summary!H46</f>
        <v>0</v>
      </c>
      <c r="F66" s="551">
        <f>Summary!M46</f>
        <v>0</v>
      </c>
      <c r="G66" s="551">
        <f>Summary!R46</f>
        <v>0</v>
      </c>
      <c r="H66" s="551">
        <f>Summary!W46</f>
        <v>0</v>
      </c>
      <c r="I66" s="9"/>
      <c r="J66" s="718">
        <f>SUM('Proforma - 20 Years'!D44:W44)</f>
        <v>0</v>
      </c>
      <c r="K66" s="719"/>
      <c r="L66" s="10"/>
      <c r="M66" s="10"/>
      <c r="N66" s="10"/>
      <c r="O66" s="10"/>
      <c r="P66" s="10"/>
      <c r="Q66" s="10"/>
      <c r="R66" s="10"/>
      <c r="S66" s="10"/>
      <c r="T66" s="10"/>
      <c r="U66" s="10"/>
      <c r="V66" s="10"/>
      <c r="W66" s="10"/>
    </row>
    <row r="67" spans="1:23" ht="16.350000000000001" customHeight="1" x14ac:dyDescent="0.5">
      <c r="A67" s="581" t="s">
        <v>270</v>
      </c>
      <c r="B67" s="582"/>
      <c r="C67" s="583"/>
      <c r="D67" s="443">
        <f>'Proforma - 20 Years'!D55</f>
        <v>0</v>
      </c>
      <c r="E67" s="443">
        <f>'Proforma - 20 Years'!H55</f>
        <v>0</v>
      </c>
      <c r="F67" s="443">
        <f>'Proforma - 20 Years'!M55</f>
        <v>0</v>
      </c>
      <c r="G67" s="444">
        <f>'Proforma - 20 Years'!R55</f>
        <v>0</v>
      </c>
      <c r="H67" s="443">
        <f>'Proforma - 20 Years'!W55</f>
        <v>0</v>
      </c>
      <c r="I67" s="9"/>
      <c r="J67" s="720">
        <f>SUM('Proforma - 20 Years'!D55:W55)</f>
        <v>0</v>
      </c>
      <c r="K67" s="721"/>
      <c r="L67" s="10"/>
      <c r="M67" s="10"/>
      <c r="N67" s="10"/>
      <c r="O67" s="10"/>
      <c r="P67" s="10"/>
      <c r="Q67" s="10"/>
      <c r="R67" s="10"/>
      <c r="S67" s="10"/>
      <c r="T67" s="10"/>
      <c r="U67" s="10"/>
      <c r="V67" s="10"/>
      <c r="W67" s="10"/>
    </row>
    <row r="68" spans="1:23" ht="16.350000000000001" customHeight="1" x14ac:dyDescent="0.5">
      <c r="A68" s="581" t="s">
        <v>357</v>
      </c>
      <c r="B68" s="582"/>
      <c r="C68" s="583"/>
      <c r="D68" s="445">
        <f>'Proforma - 20 Years'!D46</f>
        <v>0</v>
      </c>
      <c r="E68" s="446">
        <f>'Proforma - 20 Years'!H46</f>
        <v>0</v>
      </c>
      <c r="F68" s="446">
        <f>'Proforma - 20 Years'!M46</f>
        <v>0</v>
      </c>
      <c r="G68" s="446">
        <f>'Proforma - 20 Years'!R46</f>
        <v>0</v>
      </c>
      <c r="H68" s="446">
        <f>'Proforma - 20 Years'!W46</f>
        <v>0</v>
      </c>
      <c r="I68" s="10"/>
      <c r="J68" s="10"/>
      <c r="K68" s="10"/>
      <c r="L68" s="10"/>
      <c r="M68" s="10"/>
      <c r="N68" s="10"/>
      <c r="O68" s="10"/>
      <c r="P68" s="10"/>
      <c r="Q68" s="10"/>
      <c r="R68" s="10"/>
      <c r="S68" s="10"/>
      <c r="T68" s="10"/>
      <c r="U68" s="10"/>
      <c r="V68" s="10"/>
      <c r="W68" s="10"/>
    </row>
    <row r="69" spans="1:23" ht="16.350000000000001" customHeight="1" x14ac:dyDescent="0.5">
      <c r="A69" s="9"/>
      <c r="B69" s="9"/>
      <c r="C69" s="9"/>
      <c r="D69" s="9"/>
      <c r="E69" s="9"/>
      <c r="F69" s="447"/>
      <c r="G69" s="447"/>
      <c r="H69" s="9"/>
      <c r="I69" s="10"/>
      <c r="J69" s="10"/>
      <c r="K69" s="10"/>
      <c r="L69" s="10"/>
      <c r="M69" s="10"/>
      <c r="N69" s="10"/>
      <c r="O69" s="10"/>
      <c r="P69" s="10"/>
      <c r="Q69" s="10"/>
      <c r="R69" s="10"/>
      <c r="S69" s="10"/>
      <c r="T69" s="10"/>
      <c r="U69" s="10"/>
      <c r="V69" s="10"/>
      <c r="W69" s="10"/>
    </row>
    <row r="70" spans="1:23" ht="16.350000000000001" customHeight="1" x14ac:dyDescent="0.5">
      <c r="A70" s="11" t="s">
        <v>711</v>
      </c>
      <c r="B70" s="12"/>
      <c r="C70" s="12"/>
      <c r="D70" s="12"/>
      <c r="E70" s="12"/>
      <c r="F70" s="12"/>
      <c r="G70" s="12"/>
      <c r="H70" s="12"/>
      <c r="I70" s="12"/>
      <c r="J70" s="12"/>
      <c r="K70" s="12"/>
      <c r="L70" s="12"/>
      <c r="M70" s="12"/>
      <c r="N70" s="13"/>
      <c r="O70" s="10"/>
      <c r="P70" s="10"/>
      <c r="Q70" s="10"/>
      <c r="R70" s="10"/>
      <c r="S70" s="10"/>
      <c r="T70" s="10"/>
      <c r="U70" s="10"/>
      <c r="V70" s="10"/>
      <c r="W70" s="10"/>
    </row>
    <row r="71" spans="1:23" ht="16.350000000000001" customHeight="1" x14ac:dyDescent="0.5">
      <c r="A71" s="23"/>
      <c r="B71" s="697" t="s">
        <v>1</v>
      </c>
      <c r="C71" s="698"/>
      <c r="D71" s="698"/>
      <c r="E71" s="698"/>
      <c r="F71" s="698"/>
      <c r="G71" s="698"/>
      <c r="H71" s="699"/>
      <c r="I71" s="9"/>
      <c r="J71" s="10"/>
      <c r="K71" s="10"/>
      <c r="L71" s="10"/>
      <c r="M71" s="10"/>
      <c r="N71" s="10"/>
      <c r="O71" s="10"/>
      <c r="P71" s="10"/>
      <c r="Q71" s="10"/>
      <c r="R71" s="10"/>
      <c r="S71" s="10"/>
      <c r="T71" s="10"/>
      <c r="U71" s="10"/>
      <c r="V71" s="10"/>
      <c r="W71" s="10"/>
    </row>
    <row r="72" spans="1:23" ht="16.350000000000001" customHeight="1" x14ac:dyDescent="0.5">
      <c r="A72" s="23"/>
      <c r="B72" s="697" t="s">
        <v>2</v>
      </c>
      <c r="C72" s="698"/>
      <c r="D72" s="698"/>
      <c r="E72" s="698"/>
      <c r="F72" s="698"/>
      <c r="G72" s="698"/>
      <c r="H72" s="699"/>
      <c r="I72" s="9"/>
      <c r="J72" s="10"/>
      <c r="K72" s="10"/>
      <c r="L72" s="10"/>
      <c r="M72" s="10"/>
      <c r="N72" s="10"/>
      <c r="O72" s="10"/>
      <c r="P72" s="10"/>
      <c r="Q72" s="10"/>
      <c r="R72" s="10"/>
      <c r="S72" s="10"/>
      <c r="T72" s="10"/>
      <c r="U72" s="10"/>
      <c r="V72" s="10"/>
      <c r="W72" s="10"/>
    </row>
    <row r="73" spans="1:23" ht="16.350000000000001" customHeight="1" x14ac:dyDescent="0.5">
      <c r="A73" s="23"/>
      <c r="B73" s="697" t="s">
        <v>3</v>
      </c>
      <c r="C73" s="698"/>
      <c r="D73" s="698"/>
      <c r="E73" s="698"/>
      <c r="F73" s="698"/>
      <c r="G73" s="698"/>
      <c r="H73" s="699"/>
      <c r="I73" s="9"/>
      <c r="J73" s="10"/>
      <c r="K73" s="10"/>
      <c r="L73" s="10"/>
      <c r="M73" s="10"/>
      <c r="N73" s="10"/>
      <c r="O73" s="10"/>
      <c r="P73" s="10"/>
      <c r="Q73" s="10"/>
      <c r="R73" s="10"/>
      <c r="S73" s="10"/>
      <c r="T73" s="10"/>
      <c r="U73" s="10"/>
      <c r="V73" s="10"/>
      <c r="W73" s="10"/>
    </row>
    <row r="74" spans="1:23" ht="16.350000000000001" customHeight="1" x14ac:dyDescent="0.5">
      <c r="A74" s="10"/>
      <c r="B74" s="10"/>
      <c r="C74" s="10"/>
      <c r="D74" s="10"/>
      <c r="E74" s="10"/>
      <c r="F74" s="10"/>
      <c r="G74" s="10"/>
      <c r="H74" s="10"/>
      <c r="I74" s="10"/>
      <c r="J74" s="10"/>
      <c r="K74" s="10"/>
      <c r="L74" s="10"/>
      <c r="M74" s="10"/>
      <c r="N74" s="10"/>
      <c r="O74" s="10"/>
      <c r="P74" s="10"/>
      <c r="Q74" s="10"/>
      <c r="R74" s="10"/>
      <c r="S74" s="10"/>
      <c r="T74" s="10"/>
      <c r="U74" s="10"/>
      <c r="V74" s="10"/>
      <c r="W74" s="10"/>
    </row>
    <row r="75" spans="1:23" ht="16.350000000000001" customHeight="1" x14ac:dyDescent="0.5">
      <c r="A75" s="11" t="s">
        <v>477</v>
      </c>
      <c r="B75" s="12"/>
      <c r="C75" s="12"/>
      <c r="D75" s="12"/>
      <c r="E75" s="12"/>
      <c r="F75" s="12"/>
      <c r="G75" s="12"/>
      <c r="H75" s="12"/>
      <c r="I75" s="12"/>
      <c r="J75" s="12"/>
      <c r="K75" s="12"/>
      <c r="L75" s="12"/>
      <c r="M75" s="12"/>
      <c r="N75" s="13"/>
      <c r="O75" s="10"/>
      <c r="P75" s="10"/>
      <c r="Q75" s="10"/>
      <c r="R75" s="10"/>
      <c r="S75" s="10"/>
      <c r="T75" s="10"/>
      <c r="U75" s="10"/>
      <c r="V75" s="10"/>
      <c r="W75" s="10"/>
    </row>
    <row r="76" spans="1:23" ht="16.350000000000001" customHeight="1" x14ac:dyDescent="0.5">
      <c r="A76" s="23"/>
      <c r="B76" s="557" t="s">
        <v>478</v>
      </c>
      <c r="C76" s="565"/>
      <c r="D76" s="565"/>
      <c r="E76" s="565"/>
      <c r="F76" s="565"/>
      <c r="G76" s="565"/>
      <c r="H76" s="565"/>
      <c r="I76" s="565"/>
      <c r="J76" s="565"/>
      <c r="K76" s="565"/>
      <c r="L76" s="565"/>
      <c r="M76" s="565"/>
      <c r="N76" s="566"/>
      <c r="O76" s="10"/>
      <c r="P76" s="10"/>
      <c r="Q76" s="10"/>
      <c r="R76" s="10"/>
      <c r="S76" s="10"/>
      <c r="T76" s="10"/>
      <c r="U76" s="10"/>
      <c r="V76" s="10"/>
      <c r="W76" s="10"/>
    </row>
    <row r="77" spans="1:23" ht="16.350000000000001" customHeight="1" x14ac:dyDescent="0.5">
      <c r="A77" s="10"/>
      <c r="B77" s="557" t="s">
        <v>480</v>
      </c>
      <c r="C77" s="565"/>
      <c r="D77" s="565"/>
      <c r="E77" s="565"/>
      <c r="F77" s="565"/>
      <c r="G77" s="565"/>
      <c r="H77" s="565"/>
      <c r="I77" s="565"/>
      <c r="J77" s="565"/>
      <c r="K77" s="565"/>
      <c r="L77" s="565"/>
      <c r="M77" s="565"/>
      <c r="N77" s="566"/>
      <c r="O77" s="10"/>
      <c r="P77" s="10"/>
      <c r="Q77" s="10"/>
      <c r="R77" s="10"/>
      <c r="S77" s="10"/>
      <c r="T77" s="10"/>
      <c r="U77" s="10"/>
      <c r="V77" s="10"/>
      <c r="W77" s="10"/>
    </row>
    <row r="78" spans="1:23" ht="16.350000000000001" customHeight="1" x14ac:dyDescent="0.5">
      <c r="A78" s="10"/>
      <c r="B78" s="679"/>
      <c r="C78" s="680"/>
      <c r="D78" s="680"/>
      <c r="E78" s="680"/>
      <c r="F78" s="680"/>
      <c r="G78" s="680"/>
      <c r="H78" s="680"/>
      <c r="I78" s="680"/>
      <c r="J78" s="680"/>
      <c r="K78" s="680"/>
      <c r="L78" s="680"/>
      <c r="M78" s="680"/>
      <c r="N78" s="681"/>
      <c r="O78" s="10"/>
      <c r="P78" s="10"/>
      <c r="Q78" s="10"/>
      <c r="R78" s="10"/>
      <c r="S78" s="10"/>
      <c r="T78" s="10"/>
      <c r="U78" s="10"/>
      <c r="V78" s="10"/>
      <c r="W78" s="10"/>
    </row>
    <row r="79" spans="1:23" ht="16.350000000000001" customHeight="1" x14ac:dyDescent="0.5">
      <c r="A79" s="9"/>
      <c r="B79" s="682"/>
      <c r="C79" s="683"/>
      <c r="D79" s="683"/>
      <c r="E79" s="683"/>
      <c r="F79" s="683"/>
      <c r="G79" s="683"/>
      <c r="H79" s="683"/>
      <c r="I79" s="683"/>
      <c r="J79" s="683"/>
      <c r="K79" s="683"/>
      <c r="L79" s="683"/>
      <c r="M79" s="683"/>
      <c r="N79" s="684"/>
      <c r="O79" s="10"/>
      <c r="P79" s="10"/>
      <c r="Q79" s="10"/>
      <c r="R79" s="10"/>
      <c r="S79" s="10"/>
      <c r="T79" s="10"/>
      <c r="U79" s="10"/>
      <c r="V79" s="10"/>
      <c r="W79" s="10"/>
    </row>
    <row r="80" spans="1:23" ht="16.350000000000001" customHeight="1" x14ac:dyDescent="0.5">
      <c r="A80" s="10"/>
      <c r="B80" s="685"/>
      <c r="C80" s="686"/>
      <c r="D80" s="686"/>
      <c r="E80" s="686"/>
      <c r="F80" s="686"/>
      <c r="G80" s="686"/>
      <c r="H80" s="686"/>
      <c r="I80" s="686"/>
      <c r="J80" s="686"/>
      <c r="K80" s="686"/>
      <c r="L80" s="686"/>
      <c r="M80" s="686"/>
      <c r="N80" s="687"/>
      <c r="Q80" s="10"/>
      <c r="R80" s="10"/>
      <c r="S80" s="10"/>
      <c r="T80" s="10"/>
      <c r="U80" s="10"/>
      <c r="V80" s="10"/>
      <c r="W80" s="10"/>
    </row>
    <row r="81" spans="1:23" ht="16.350000000000001" customHeight="1" x14ac:dyDescent="0.5">
      <c r="A81" s="23"/>
      <c r="B81" s="557" t="s">
        <v>479</v>
      </c>
      <c r="C81" s="565"/>
      <c r="D81" s="565"/>
      <c r="E81" s="565"/>
      <c r="F81" s="565"/>
      <c r="G81" s="565"/>
      <c r="H81" s="565"/>
      <c r="I81" s="565"/>
      <c r="J81" s="565"/>
      <c r="K81" s="565"/>
      <c r="L81" s="565"/>
      <c r="M81" s="565"/>
      <c r="N81" s="566"/>
      <c r="O81" s="10"/>
      <c r="Q81" s="10"/>
      <c r="R81" s="10"/>
      <c r="S81" s="10"/>
      <c r="T81" s="10"/>
      <c r="U81" s="10"/>
      <c r="V81" s="10"/>
      <c r="W81" s="10"/>
    </row>
    <row r="82" spans="1:23" ht="31.5" customHeight="1" x14ac:dyDescent="0.5">
      <c r="A82" s="292"/>
      <c r="B82" s="557" t="s">
        <v>712</v>
      </c>
      <c r="C82" s="565"/>
      <c r="D82" s="565"/>
      <c r="E82" s="565"/>
      <c r="F82" s="565"/>
      <c r="G82" s="565"/>
      <c r="H82" s="565"/>
      <c r="I82" s="565"/>
      <c r="J82" s="565"/>
      <c r="K82" s="565"/>
      <c r="L82" s="565"/>
      <c r="M82" s="565"/>
      <c r="N82" s="566"/>
      <c r="O82" s="10"/>
      <c r="Q82" s="10"/>
      <c r="R82" s="10"/>
      <c r="S82" s="10"/>
      <c r="T82" s="10"/>
      <c r="U82" s="10"/>
      <c r="V82" s="10"/>
      <c r="W82" s="10"/>
    </row>
    <row r="83" spans="1:23" ht="16.350000000000001" customHeight="1" x14ac:dyDescent="0.5">
      <c r="A83" s="10"/>
      <c r="B83" s="10"/>
      <c r="C83" s="10"/>
      <c r="D83" s="10"/>
      <c r="E83" s="10"/>
      <c r="F83" s="10"/>
      <c r="G83" s="10"/>
      <c r="H83" s="10"/>
      <c r="I83" s="10"/>
      <c r="J83" s="10"/>
      <c r="K83" s="10"/>
      <c r="L83" s="10"/>
      <c r="M83" s="10"/>
      <c r="N83" s="10"/>
      <c r="O83" s="10"/>
      <c r="P83" s="10"/>
      <c r="Q83" s="10"/>
      <c r="R83" s="10"/>
      <c r="S83" s="10"/>
      <c r="T83" s="10"/>
      <c r="U83" s="10"/>
      <c r="V83" s="10"/>
      <c r="W83" s="10"/>
    </row>
    <row r="84" spans="1:23" ht="16.350000000000001" customHeight="1" x14ac:dyDescent="0.5">
      <c r="A84" s="11" t="s">
        <v>481</v>
      </c>
      <c r="B84" s="12"/>
      <c r="C84" s="12"/>
      <c r="D84" s="12"/>
      <c r="E84" s="12"/>
      <c r="F84" s="12"/>
      <c r="G84" s="12"/>
      <c r="H84" s="12"/>
      <c r="I84" s="12"/>
      <c r="J84" s="12"/>
      <c r="K84" s="12"/>
      <c r="L84" s="12"/>
      <c r="M84" s="12"/>
      <c r="N84" s="13"/>
      <c r="O84" s="10"/>
      <c r="P84" s="10"/>
      <c r="Q84" s="10"/>
      <c r="R84" s="10"/>
      <c r="S84" s="10"/>
      <c r="T84" s="10"/>
      <c r="U84" s="10"/>
      <c r="V84" s="10"/>
      <c r="W84" s="10"/>
    </row>
    <row r="85" spans="1:23" ht="32.25" customHeight="1" x14ac:dyDescent="0.5">
      <c r="A85" s="557" t="s">
        <v>742</v>
      </c>
      <c r="B85" s="565"/>
      <c r="C85" s="565"/>
      <c r="D85" s="565"/>
      <c r="E85" s="565"/>
      <c r="F85" s="565"/>
      <c r="G85" s="565"/>
      <c r="H85" s="565"/>
      <c r="I85" s="565"/>
      <c r="J85" s="565"/>
      <c r="K85" s="565"/>
      <c r="L85" s="565"/>
      <c r="M85" s="565"/>
      <c r="N85" s="566"/>
      <c r="O85" s="10"/>
      <c r="P85" s="10"/>
      <c r="Q85" s="10"/>
      <c r="R85" s="10"/>
      <c r="S85" s="10"/>
      <c r="T85" s="10"/>
      <c r="U85" s="10"/>
      <c r="V85" s="10"/>
      <c r="W85" s="10"/>
    </row>
    <row r="86" spans="1:23" ht="16.350000000000001" customHeight="1" x14ac:dyDescent="0.5">
      <c r="A86" s="277"/>
      <c r="B86" s="10" t="s">
        <v>580</v>
      </c>
      <c r="C86" s="10"/>
      <c r="D86" s="10"/>
      <c r="E86" s="10"/>
      <c r="F86" s="10"/>
      <c r="G86" s="10"/>
      <c r="H86" s="10"/>
      <c r="I86" s="10"/>
      <c r="J86" s="10"/>
      <c r="K86" s="10"/>
      <c r="L86" s="10"/>
      <c r="M86" s="10"/>
      <c r="N86" s="10"/>
      <c r="O86" s="10"/>
      <c r="P86" s="10"/>
      <c r="Q86" s="10"/>
      <c r="R86" s="10"/>
      <c r="S86" s="10"/>
      <c r="T86" s="10"/>
      <c r="U86" s="10"/>
      <c r="V86" s="10"/>
      <c r="W86" s="10"/>
    </row>
    <row r="87" spans="1:23" ht="16.350000000000001" customHeight="1" x14ac:dyDescent="0.5">
      <c r="A87" s="10"/>
      <c r="B87" s="10" t="s">
        <v>679</v>
      </c>
      <c r="C87" s="10"/>
      <c r="D87" s="10"/>
      <c r="E87" s="10"/>
      <c r="F87" s="10"/>
      <c r="G87" s="10"/>
      <c r="H87" s="10"/>
      <c r="I87" s="10"/>
      <c r="J87" s="10"/>
      <c r="K87" s="10"/>
      <c r="L87" s="10"/>
      <c r="M87" s="10"/>
      <c r="N87" s="10"/>
      <c r="O87" s="10"/>
      <c r="P87" s="10"/>
      <c r="Q87" s="10"/>
      <c r="R87" s="10"/>
      <c r="S87" s="10"/>
      <c r="T87" s="10"/>
      <c r="U87" s="10"/>
      <c r="V87" s="10"/>
      <c r="W87" s="10"/>
    </row>
    <row r="88" spans="1:23" ht="16.350000000000001" customHeight="1" x14ac:dyDescent="0.5">
      <c r="A88" s="10"/>
      <c r="B88" s="688"/>
      <c r="C88" s="689"/>
      <c r="D88" s="689"/>
      <c r="E88" s="689"/>
      <c r="F88" s="689"/>
      <c r="G88" s="689"/>
      <c r="H88" s="689"/>
      <c r="I88" s="689"/>
      <c r="J88" s="689"/>
      <c r="K88" s="689"/>
      <c r="L88" s="689"/>
      <c r="M88" s="689"/>
      <c r="N88" s="690"/>
      <c r="O88" s="10"/>
      <c r="P88" s="10"/>
      <c r="Q88" s="10"/>
      <c r="R88" s="10"/>
      <c r="S88" s="10"/>
      <c r="T88" s="10"/>
      <c r="U88" s="10"/>
      <c r="V88" s="10"/>
      <c r="W88" s="10"/>
    </row>
    <row r="89" spans="1:23" ht="16.350000000000001" customHeight="1" x14ac:dyDescent="0.5">
      <c r="A89" s="10"/>
      <c r="B89" s="691"/>
      <c r="C89" s="692"/>
      <c r="D89" s="692"/>
      <c r="E89" s="692"/>
      <c r="F89" s="692"/>
      <c r="G89" s="692"/>
      <c r="H89" s="692"/>
      <c r="I89" s="692"/>
      <c r="J89" s="692"/>
      <c r="K89" s="692"/>
      <c r="L89" s="692"/>
      <c r="M89" s="692"/>
      <c r="N89" s="693"/>
      <c r="O89" s="10"/>
      <c r="P89" s="10"/>
      <c r="Q89" s="10"/>
      <c r="R89" s="10"/>
      <c r="S89" s="10"/>
      <c r="T89" s="10"/>
      <c r="U89" s="10"/>
      <c r="V89" s="10"/>
      <c r="W89" s="10"/>
    </row>
    <row r="90" spans="1:23" ht="16.350000000000001" customHeight="1" x14ac:dyDescent="0.5">
      <c r="A90" s="10"/>
      <c r="B90" s="694"/>
      <c r="C90" s="695"/>
      <c r="D90" s="695"/>
      <c r="E90" s="695"/>
      <c r="F90" s="695"/>
      <c r="G90" s="695"/>
      <c r="H90" s="695"/>
      <c r="I90" s="695"/>
      <c r="J90" s="695"/>
      <c r="K90" s="695"/>
      <c r="L90" s="695"/>
      <c r="M90" s="695"/>
      <c r="N90" s="696"/>
      <c r="O90" s="10"/>
      <c r="P90" s="10"/>
      <c r="Q90" s="10"/>
      <c r="R90" s="10"/>
      <c r="S90" s="10"/>
      <c r="T90" s="10"/>
      <c r="U90" s="10"/>
      <c r="V90" s="10"/>
      <c r="W90" s="10"/>
    </row>
    <row r="91" spans="1:23" s="9" customFormat="1" ht="15.75" x14ac:dyDescent="0.5">
      <c r="A91" s="10"/>
      <c r="B91" s="10"/>
      <c r="C91" s="10"/>
      <c r="D91" s="10"/>
      <c r="E91" s="10"/>
      <c r="F91" s="10"/>
      <c r="G91" s="10"/>
      <c r="H91" s="10"/>
      <c r="I91" s="10"/>
      <c r="J91" s="10"/>
      <c r="K91" s="10"/>
      <c r="L91" s="10"/>
      <c r="M91" s="10"/>
      <c r="N91" s="10"/>
      <c r="O91" s="10"/>
      <c r="P91" s="10"/>
      <c r="Q91" s="10"/>
      <c r="R91" s="10"/>
      <c r="S91" s="10"/>
      <c r="T91" s="10"/>
      <c r="U91" s="10"/>
      <c r="V91" s="10"/>
      <c r="W91" s="10"/>
    </row>
    <row r="92" spans="1:23" s="9" customFormat="1" ht="15.75" hidden="1" x14ac:dyDescent="0.5">
      <c r="A92" s="276" t="s">
        <v>736</v>
      </c>
      <c r="B92" s="12"/>
      <c r="C92" s="12"/>
      <c r="D92" s="12"/>
      <c r="E92" s="12"/>
      <c r="F92" s="12"/>
      <c r="G92" s="12"/>
      <c r="H92" s="12"/>
      <c r="I92" s="12"/>
      <c r="J92" s="12"/>
      <c r="K92" s="12"/>
      <c r="L92" s="12"/>
      <c r="M92" s="12"/>
      <c r="N92" s="13"/>
      <c r="O92" s="10"/>
      <c r="P92" s="10"/>
      <c r="Q92" s="10"/>
      <c r="R92" s="10"/>
      <c r="S92" s="10"/>
      <c r="T92" s="10"/>
      <c r="U92" s="10"/>
      <c r="V92" s="10"/>
      <c r="W92" s="10"/>
    </row>
    <row r="93" spans="1:23" s="9" customFormat="1" ht="82.5" hidden="1" customHeight="1" x14ac:dyDescent="0.5">
      <c r="A93" s="557" t="s">
        <v>762</v>
      </c>
      <c r="B93" s="565"/>
      <c r="C93" s="565"/>
      <c r="D93" s="565"/>
      <c r="E93" s="565"/>
      <c r="F93" s="565"/>
      <c r="G93" s="565"/>
      <c r="H93" s="565"/>
      <c r="I93" s="565"/>
      <c r="J93" s="565"/>
      <c r="K93" s="565"/>
      <c r="L93" s="565"/>
      <c r="M93" s="565"/>
      <c r="N93" s="566"/>
      <c r="O93" s="10"/>
      <c r="P93" s="10"/>
      <c r="Q93" s="10"/>
      <c r="R93" s="10"/>
      <c r="S93" s="10"/>
      <c r="T93" s="10"/>
      <c r="U93" s="10"/>
      <c r="V93" s="10"/>
      <c r="W93" s="10"/>
    </row>
    <row r="94" spans="1:23" s="9" customFormat="1" ht="31.5" hidden="1" customHeight="1" x14ac:dyDescent="0.5">
      <c r="A94" s="428"/>
      <c r="B94" s="557" t="s">
        <v>769</v>
      </c>
      <c r="C94" s="565"/>
      <c r="D94" s="565"/>
      <c r="E94" s="565"/>
      <c r="F94" s="565"/>
      <c r="G94" s="565"/>
      <c r="H94" s="565"/>
      <c r="I94" s="565"/>
      <c r="J94" s="565"/>
      <c r="K94" s="565"/>
      <c r="L94" s="565"/>
      <c r="M94" s="565"/>
      <c r="N94" s="566"/>
      <c r="O94" s="10"/>
      <c r="P94" s="10"/>
      <c r="Q94" s="10"/>
      <c r="R94" s="10"/>
      <c r="S94" s="10"/>
      <c r="T94" s="10"/>
      <c r="U94" s="10"/>
      <c r="V94" s="10"/>
      <c r="W94" s="10"/>
    </row>
    <row r="95" spans="1:23" s="9" customFormat="1" ht="48" hidden="1" customHeight="1" x14ac:dyDescent="0.5">
      <c r="A95" s="428"/>
      <c r="B95" s="557" t="s">
        <v>826</v>
      </c>
      <c r="C95" s="565"/>
      <c r="D95" s="565"/>
      <c r="E95" s="565"/>
      <c r="F95" s="565"/>
      <c r="G95" s="565"/>
      <c r="H95" s="565"/>
      <c r="I95" s="565"/>
      <c r="J95" s="565"/>
      <c r="K95" s="565"/>
      <c r="L95" s="565"/>
      <c r="M95" s="565"/>
      <c r="N95" s="566"/>
      <c r="O95" s="10"/>
      <c r="P95" s="10"/>
      <c r="Q95" s="10"/>
      <c r="R95" s="10"/>
      <c r="S95" s="10"/>
      <c r="T95" s="10"/>
      <c r="U95" s="10"/>
      <c r="V95" s="10"/>
      <c r="W95" s="10"/>
    </row>
    <row r="96" spans="1:23" s="9" customFormat="1" ht="15.75" hidden="1" customHeight="1" x14ac:dyDescent="0.5">
      <c r="A96" s="428"/>
      <c r="B96" s="557" t="s">
        <v>737</v>
      </c>
      <c r="C96" s="565"/>
      <c r="D96" s="565"/>
      <c r="E96" s="565"/>
      <c r="F96" s="565"/>
      <c r="G96" s="565"/>
      <c r="H96" s="565"/>
      <c r="I96" s="565"/>
      <c r="J96" s="565"/>
      <c r="K96" s="565"/>
      <c r="L96" s="565"/>
      <c r="M96" s="565"/>
      <c r="N96" s="566"/>
      <c r="O96" s="10"/>
      <c r="P96" s="10"/>
      <c r="Q96" s="10"/>
      <c r="R96" s="10"/>
      <c r="S96" s="10"/>
      <c r="T96" s="10"/>
      <c r="U96" s="10"/>
      <c r="V96" s="10"/>
      <c r="W96" s="10"/>
    </row>
    <row r="97" spans="1:23" s="9" customFormat="1" ht="15.75" x14ac:dyDescent="0.5">
      <c r="A97" s="10"/>
      <c r="C97" s="10"/>
      <c r="D97" s="10"/>
      <c r="E97" s="10"/>
      <c r="F97" s="10"/>
      <c r="G97" s="10"/>
      <c r="H97" s="10"/>
      <c r="I97" s="10"/>
      <c r="J97" s="10"/>
      <c r="K97" s="10"/>
      <c r="L97" s="10"/>
      <c r="M97" s="10"/>
      <c r="N97" s="10"/>
      <c r="O97" s="10"/>
      <c r="P97" s="10"/>
      <c r="Q97" s="10"/>
      <c r="R97" s="10"/>
      <c r="S97" s="10"/>
      <c r="T97" s="10"/>
      <c r="U97" s="10"/>
      <c r="V97" s="10"/>
      <c r="W97" s="10"/>
    </row>
    <row r="98" spans="1:23" s="9" customFormat="1" ht="15.75" x14ac:dyDescent="0.5">
      <c r="A98" s="10"/>
      <c r="B98" s="10"/>
      <c r="C98" s="10"/>
      <c r="D98" s="10"/>
      <c r="E98" s="10"/>
      <c r="F98" s="10"/>
      <c r="G98" s="10"/>
      <c r="H98" s="10"/>
      <c r="I98" s="10"/>
      <c r="J98" s="10"/>
      <c r="K98" s="10"/>
      <c r="L98" s="10"/>
      <c r="M98" s="10"/>
      <c r="N98" s="10"/>
      <c r="O98" s="10"/>
      <c r="P98" s="10"/>
      <c r="Q98" s="10"/>
      <c r="R98" s="10"/>
      <c r="S98" s="10"/>
      <c r="T98" s="10"/>
      <c r="U98" s="10"/>
      <c r="V98" s="10"/>
      <c r="W98" s="10"/>
    </row>
    <row r="99" spans="1:23" s="9" customFormat="1" ht="15.75" x14ac:dyDescent="0.5">
      <c r="A99" s="10"/>
      <c r="B99" s="10"/>
      <c r="C99" s="10"/>
      <c r="D99" s="10"/>
      <c r="E99" s="10"/>
      <c r="F99" s="10"/>
      <c r="G99" s="10"/>
      <c r="H99" s="10"/>
      <c r="I99" s="10"/>
      <c r="J99" s="10"/>
      <c r="K99" s="10"/>
      <c r="L99" s="10"/>
      <c r="M99" s="10"/>
      <c r="N99" s="10"/>
      <c r="O99" s="10"/>
      <c r="P99" s="10"/>
      <c r="Q99" s="10"/>
      <c r="R99" s="10"/>
      <c r="S99" s="10"/>
      <c r="T99" s="10"/>
      <c r="U99" s="10"/>
      <c r="V99" s="10"/>
      <c r="W99" s="10"/>
    </row>
    <row r="100" spans="1:23" s="9" customFormat="1" ht="15.75" x14ac:dyDescent="0.5">
      <c r="A100" s="10"/>
      <c r="B100" s="10"/>
      <c r="C100" s="10"/>
      <c r="D100" s="10"/>
      <c r="E100" s="10"/>
      <c r="F100" s="10"/>
      <c r="G100" s="10"/>
      <c r="H100" s="10"/>
      <c r="I100" s="10"/>
      <c r="J100" s="10"/>
      <c r="K100" s="10"/>
      <c r="L100" s="10"/>
      <c r="M100" s="10"/>
      <c r="N100" s="10"/>
      <c r="O100" s="10"/>
      <c r="P100" s="10"/>
      <c r="Q100" s="10"/>
      <c r="R100" s="10"/>
      <c r="S100" s="10"/>
      <c r="T100" s="10"/>
      <c r="U100" s="10"/>
      <c r="V100" s="10"/>
      <c r="W100" s="10"/>
    </row>
    <row r="101" spans="1:23" s="9" customFormat="1" ht="15.75" x14ac:dyDescent="0.5">
      <c r="A101" s="10"/>
      <c r="B101" s="10"/>
      <c r="C101" s="10"/>
      <c r="D101" s="10"/>
      <c r="E101" s="10"/>
      <c r="F101" s="10"/>
      <c r="G101" s="10"/>
      <c r="H101" s="10"/>
      <c r="I101" s="10"/>
      <c r="J101" s="10"/>
      <c r="K101" s="10"/>
      <c r="L101" s="10"/>
      <c r="M101" s="10"/>
      <c r="N101" s="10"/>
      <c r="O101" s="10"/>
      <c r="P101" s="10"/>
      <c r="Q101" s="10"/>
      <c r="R101" s="10"/>
      <c r="S101" s="10"/>
      <c r="T101" s="10"/>
      <c r="U101" s="10"/>
      <c r="V101" s="10"/>
      <c r="W101" s="10"/>
    </row>
    <row r="102" spans="1:23" s="9" customFormat="1" ht="15.75" x14ac:dyDescent="0.5">
      <c r="A102" s="10"/>
      <c r="B102" s="10"/>
      <c r="C102" s="10"/>
      <c r="D102" s="10"/>
      <c r="E102" s="10"/>
      <c r="F102" s="10"/>
      <c r="G102" s="10"/>
      <c r="H102" s="10"/>
      <c r="I102" s="10"/>
      <c r="J102" s="10"/>
      <c r="K102" s="10"/>
      <c r="L102" s="10"/>
      <c r="M102" s="10"/>
      <c r="N102" s="10"/>
      <c r="O102" s="10"/>
      <c r="P102" s="10"/>
      <c r="Q102" s="10"/>
      <c r="R102" s="10"/>
      <c r="S102" s="10"/>
      <c r="T102" s="10"/>
      <c r="U102" s="10"/>
      <c r="V102" s="10"/>
      <c r="W102" s="10"/>
    </row>
    <row r="103" spans="1:23" s="9" customFormat="1" ht="15.75" x14ac:dyDescent="0.5">
      <c r="A103" s="10"/>
      <c r="B103" s="10"/>
      <c r="C103" s="10"/>
    </row>
    <row r="104" spans="1:23" s="9" customFormat="1" x14ac:dyDescent="0.45"/>
    <row r="105" spans="1:23" s="9" customFormat="1" x14ac:dyDescent="0.45"/>
    <row r="106" spans="1:23" s="9" customFormat="1" x14ac:dyDescent="0.45"/>
    <row r="107" spans="1:23" s="9" customFormat="1" x14ac:dyDescent="0.45"/>
  </sheetData>
  <sheetProtection algorithmName="SHA-512" hashValue="3B2MsK7scFS4Sav4h25Lt03g8Nvg2rhpxqNt3LZ1upq4SUTgvneUGqCzZAz8ZaVKvVo4U1gZdCKbRL4/anlqlg==" saltValue="bonnIRAyqav7RSXB6cuxpA==" spinCount="100000" sheet="1" selectLockedCells="1"/>
  <mergeCells count="185">
    <mergeCell ref="F54:I54"/>
    <mergeCell ref="A53:C54"/>
    <mergeCell ref="D53:D54"/>
    <mergeCell ref="A64:E64"/>
    <mergeCell ref="A68:C68"/>
    <mergeCell ref="A66:C66"/>
    <mergeCell ref="A67:C67"/>
    <mergeCell ref="J65:K65"/>
    <mergeCell ref="J66:K66"/>
    <mergeCell ref="J67:K67"/>
    <mergeCell ref="D56:E56"/>
    <mergeCell ref="A61:C61"/>
    <mergeCell ref="D61:E61"/>
    <mergeCell ref="A58:C58"/>
    <mergeCell ref="D58:E58"/>
    <mergeCell ref="D59:E60"/>
    <mergeCell ref="A59:C60"/>
    <mergeCell ref="A62:C62"/>
    <mergeCell ref="D62:E62"/>
    <mergeCell ref="M34:M35"/>
    <mergeCell ref="I34:L35"/>
    <mergeCell ref="I29:M29"/>
    <mergeCell ref="A16:D16"/>
    <mergeCell ref="E16:F16"/>
    <mergeCell ref="A12:D12"/>
    <mergeCell ref="E12:F12"/>
    <mergeCell ref="E13:F13"/>
    <mergeCell ref="E14:F14"/>
    <mergeCell ref="A15:D15"/>
    <mergeCell ref="G14:N14"/>
    <mergeCell ref="G16:N16"/>
    <mergeCell ref="G18:N18"/>
    <mergeCell ref="A30:B30"/>
    <mergeCell ref="A32:B32"/>
    <mergeCell ref="A29:B29"/>
    <mergeCell ref="B95:N95"/>
    <mergeCell ref="B94:N94"/>
    <mergeCell ref="A93:N93"/>
    <mergeCell ref="B81:N81"/>
    <mergeCell ref="B78:N80"/>
    <mergeCell ref="A44:C45"/>
    <mergeCell ref="D44:E45"/>
    <mergeCell ref="F44:I45"/>
    <mergeCell ref="B77:N77"/>
    <mergeCell ref="B88:N90"/>
    <mergeCell ref="A85:N85"/>
    <mergeCell ref="B82:N82"/>
    <mergeCell ref="B73:H73"/>
    <mergeCell ref="B76:N76"/>
    <mergeCell ref="B71:H71"/>
    <mergeCell ref="B72:H72"/>
    <mergeCell ref="J62:K62"/>
    <mergeCell ref="J60:K60"/>
    <mergeCell ref="J59:K59"/>
    <mergeCell ref="L60:N60"/>
    <mergeCell ref="F60:I60"/>
    <mergeCell ref="A51:C51"/>
    <mergeCell ref="F58:I58"/>
    <mergeCell ref="J58:K58"/>
    <mergeCell ref="A39:C39"/>
    <mergeCell ref="F47:I47"/>
    <mergeCell ref="L40:N40"/>
    <mergeCell ref="D51:E51"/>
    <mergeCell ref="A57:C57"/>
    <mergeCell ref="D52:E52"/>
    <mergeCell ref="A41:C41"/>
    <mergeCell ref="D47:E47"/>
    <mergeCell ref="L55:N55"/>
    <mergeCell ref="A52:C52"/>
    <mergeCell ref="D50:I50"/>
    <mergeCell ref="F48:I48"/>
    <mergeCell ref="F57:I57"/>
    <mergeCell ref="D40:E40"/>
    <mergeCell ref="D48:E49"/>
    <mergeCell ref="F52:I52"/>
    <mergeCell ref="F39:I39"/>
    <mergeCell ref="F51:I51"/>
    <mergeCell ref="A47:C50"/>
    <mergeCell ref="F49:I49"/>
    <mergeCell ref="F43:I43"/>
    <mergeCell ref="D43:E43"/>
    <mergeCell ref="F40:I40"/>
    <mergeCell ref="D46:E46"/>
    <mergeCell ref="E19:F19"/>
    <mergeCell ref="E7:N7"/>
    <mergeCell ref="G23:N23"/>
    <mergeCell ref="E23:F23"/>
    <mergeCell ref="G8:H8"/>
    <mergeCell ref="E22:N22"/>
    <mergeCell ref="I30:L31"/>
    <mergeCell ref="I32:L33"/>
    <mergeCell ref="A11:N11"/>
    <mergeCell ref="A22:D22"/>
    <mergeCell ref="A24:N24"/>
    <mergeCell ref="A9:D9"/>
    <mergeCell ref="E9:N9"/>
    <mergeCell ref="E8:F8"/>
    <mergeCell ref="G19:N19"/>
    <mergeCell ref="G17:N17"/>
    <mergeCell ref="A23:D23"/>
    <mergeCell ref="A10:N10"/>
    <mergeCell ref="I8:L8"/>
    <mergeCell ref="A19:D19"/>
    <mergeCell ref="E17:F17"/>
    <mergeCell ref="E15:F15"/>
    <mergeCell ref="G15:N15"/>
    <mergeCell ref="M32:M33"/>
    <mergeCell ref="A1:G1"/>
    <mergeCell ref="E5:N5"/>
    <mergeCell ref="A5:D5"/>
    <mergeCell ref="A4:N4"/>
    <mergeCell ref="G12:N12"/>
    <mergeCell ref="A18:D18"/>
    <mergeCell ref="E18:F18"/>
    <mergeCell ref="G13:N13"/>
    <mergeCell ref="A14:D14"/>
    <mergeCell ref="A17:D17"/>
    <mergeCell ref="A6:D6"/>
    <mergeCell ref="A7:D7"/>
    <mergeCell ref="A8:D8"/>
    <mergeCell ref="M8:N8"/>
    <mergeCell ref="E6:N6"/>
    <mergeCell ref="L59:N59"/>
    <mergeCell ref="L62:N62"/>
    <mergeCell ref="F59:I59"/>
    <mergeCell ref="F62:I62"/>
    <mergeCell ref="F55:I55"/>
    <mergeCell ref="A56:C56"/>
    <mergeCell ref="F61:N61"/>
    <mergeCell ref="A55:C55"/>
    <mergeCell ref="D55:E55"/>
    <mergeCell ref="D57:E57"/>
    <mergeCell ref="J57:K57"/>
    <mergeCell ref="J55:K55"/>
    <mergeCell ref="L56:N56"/>
    <mergeCell ref="L57:N57"/>
    <mergeCell ref="F56:I56"/>
    <mergeCell ref="J56:K56"/>
    <mergeCell ref="L42:N42"/>
    <mergeCell ref="D39:E39"/>
    <mergeCell ref="D41:E42"/>
    <mergeCell ref="J40:K40"/>
    <mergeCell ref="F46:I46"/>
    <mergeCell ref="J46:K46"/>
    <mergeCell ref="A40:C40"/>
    <mergeCell ref="A43:C43"/>
    <mergeCell ref="L58:N58"/>
    <mergeCell ref="L52:N52"/>
    <mergeCell ref="F53:I53"/>
    <mergeCell ref="J39:K39"/>
    <mergeCell ref="F41:I41"/>
    <mergeCell ref="L46:N46"/>
    <mergeCell ref="L39:N39"/>
    <mergeCell ref="J50:K50"/>
    <mergeCell ref="J51:K51"/>
    <mergeCell ref="J49:K49"/>
    <mergeCell ref="L51:N51"/>
    <mergeCell ref="J43:K43"/>
    <mergeCell ref="J47:K47"/>
    <mergeCell ref="L53:N53"/>
    <mergeCell ref="J52:K52"/>
    <mergeCell ref="B96:N96"/>
    <mergeCell ref="J41:K41"/>
    <mergeCell ref="L41:N41"/>
    <mergeCell ref="L48:N48"/>
    <mergeCell ref="J53:K53"/>
    <mergeCell ref="F42:I42"/>
    <mergeCell ref="L43:N43"/>
    <mergeCell ref="A25:N25"/>
    <mergeCell ref="A13:D13"/>
    <mergeCell ref="A31:B31"/>
    <mergeCell ref="A33:B33"/>
    <mergeCell ref="M30:M31"/>
    <mergeCell ref="A34:B34"/>
    <mergeCell ref="A20:D20"/>
    <mergeCell ref="A21:D21"/>
    <mergeCell ref="E20:F20"/>
    <mergeCell ref="E21:F21"/>
    <mergeCell ref="G20:J20"/>
    <mergeCell ref="G21:J21"/>
    <mergeCell ref="L20:N20"/>
    <mergeCell ref="L21:N21"/>
    <mergeCell ref="A46:C46"/>
    <mergeCell ref="A42:C42"/>
    <mergeCell ref="J42:K42"/>
  </mergeCells>
  <phoneticPr fontId="0" type="noConversion"/>
  <dataValidations count="6">
    <dataValidation type="list" allowBlank="1" showInputMessage="1" showErrorMessage="1" sqref="E8" xr:uid="{00000000-0002-0000-0300-000000000000}">
      <formula1>City</formula1>
    </dataValidation>
    <dataValidation type="list" allowBlank="1" showInputMessage="1" showErrorMessage="1" sqref="A71:A73 D57:E57 A76 A86 A81:A82 A94:A95 N36" xr:uid="{00000000-0002-0000-0300-000002000000}">
      <formula1>YN</formula1>
    </dataValidation>
    <dataValidation type="list" allowBlank="1" showInputMessage="1" showErrorMessage="1" sqref="D61:E61" xr:uid="{00000000-0002-0000-0300-000004000000}">
      <formula1>Population3</formula1>
    </dataValidation>
    <dataValidation type="list" allowBlank="1" showInputMessage="1" showErrorMessage="1" sqref="J53:K54 M30:M32 M34" xr:uid="{00000000-0002-0000-0300-000005000000}">
      <formula1>"Yes, No"</formula1>
    </dataValidation>
    <dataValidation type="list" allowBlank="1" showInputMessage="1" showErrorMessage="1" sqref="A96" xr:uid="{00000000-0002-0000-0300-000007000000}">
      <formula1>"Yes, No, N/A"</formula1>
    </dataValidation>
    <dataValidation type="list" allowBlank="1" showInputMessage="1" showErrorMessage="1" sqref="J49:K50" xr:uid="{00000000-0002-0000-0300-000003000000}">
      <formula1>YesNo1</formula1>
    </dataValidation>
  </dataValidations>
  <pageMargins left="0.7" right="0.7" top="0.75" bottom="0.75" header="0.3" footer="0.3"/>
  <pageSetup scale="63" fitToHeight="0" orientation="landscape" r:id="rId1"/>
  <rowBreaks count="3" manualBreakCount="3">
    <brk id="40" max="13" man="1"/>
    <brk id="56" max="13" man="1"/>
    <brk id="91" max="1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fitToPage="1"/>
  </sheetPr>
  <dimension ref="A1:AI212"/>
  <sheetViews>
    <sheetView view="pageBreakPreview" zoomScaleNormal="100" zoomScaleSheetLayoutView="100" workbookViewId="0">
      <selection activeCell="H31" sqref="H31:N31"/>
    </sheetView>
  </sheetViews>
  <sheetFormatPr defaultColWidth="9" defaultRowHeight="15.75" x14ac:dyDescent="0.5"/>
  <cols>
    <col min="1" max="6" width="9" style="332"/>
    <col min="7" max="7" width="30.73046875" style="332" customWidth="1"/>
    <col min="8" max="14" width="9" style="332"/>
    <col min="15" max="23" width="9" style="1013"/>
    <col min="24" max="35" width="9" style="334"/>
    <col min="36" max="16384" width="9" style="332"/>
  </cols>
  <sheetData>
    <row r="1" spans="1:14" ht="30" customHeight="1" x14ac:dyDescent="0.5">
      <c r="A1" s="1016" t="str">
        <f>Summary!A1</f>
        <v>Insert Project Name</v>
      </c>
      <c r="B1" s="1017"/>
      <c r="C1" s="1017"/>
      <c r="D1" s="1017"/>
      <c r="E1" s="1017"/>
      <c r="F1" s="1017"/>
      <c r="G1" s="1017"/>
      <c r="H1" s="1013"/>
      <c r="I1" s="1013"/>
      <c r="J1" s="1013"/>
      <c r="K1" s="1013"/>
      <c r="L1" s="1013"/>
      <c r="M1" s="1013"/>
      <c r="N1" s="1013"/>
    </row>
    <row r="2" spans="1:14" x14ac:dyDescent="0.5">
      <c r="A2" s="1018" t="s">
        <v>549</v>
      </c>
      <c r="B2" s="1018"/>
      <c r="C2" s="1018"/>
      <c r="D2" s="1018"/>
      <c r="E2" s="1018"/>
      <c r="F2" s="1018"/>
      <c r="G2" s="1018"/>
      <c r="H2" s="1013"/>
      <c r="I2" s="1013"/>
      <c r="J2" s="1013"/>
      <c r="K2" s="1013"/>
      <c r="L2" s="1013"/>
      <c r="M2" s="1013"/>
      <c r="N2" s="1013"/>
    </row>
    <row r="3" spans="1:14" x14ac:dyDescent="0.5">
      <c r="A3" s="1013"/>
      <c r="B3" s="1013"/>
      <c r="C3" s="1013"/>
      <c r="D3" s="1013"/>
      <c r="E3" s="1013"/>
      <c r="F3" s="1013"/>
      <c r="G3" s="1013"/>
      <c r="H3" s="1013"/>
      <c r="I3" s="1013"/>
      <c r="J3" s="1013"/>
      <c r="K3" s="1013"/>
      <c r="L3" s="1013"/>
      <c r="M3" s="1013"/>
      <c r="N3" s="1013"/>
    </row>
    <row r="4" spans="1:14" ht="47.25" customHeight="1" x14ac:dyDescent="0.5">
      <c r="A4" s="1019" t="s">
        <v>602</v>
      </c>
      <c r="B4" s="1020"/>
      <c r="C4" s="1020"/>
      <c r="D4" s="1020"/>
      <c r="E4" s="1020"/>
      <c r="F4" s="1020"/>
      <c r="G4" s="1020"/>
      <c r="H4" s="1020"/>
      <c r="I4" s="1020"/>
      <c r="J4" s="1020"/>
      <c r="K4" s="1020"/>
      <c r="L4" s="1020"/>
      <c r="M4" s="1020"/>
      <c r="N4" s="1021"/>
    </row>
    <row r="5" spans="1:14" ht="4.5" customHeight="1" x14ac:dyDescent="0.5">
      <c r="A5" s="1013"/>
      <c r="B5" s="1013"/>
      <c r="C5" s="1013"/>
      <c r="D5" s="1013"/>
      <c r="E5" s="1013"/>
      <c r="F5" s="1013"/>
      <c r="G5" s="1013"/>
      <c r="H5" s="1013"/>
      <c r="I5" s="1013"/>
      <c r="J5" s="1013"/>
      <c r="K5" s="1013"/>
      <c r="L5" s="1013"/>
      <c r="M5" s="1013"/>
      <c r="N5" s="1013"/>
    </row>
    <row r="6" spans="1:14" ht="15" customHeight="1" x14ac:dyDescent="0.5">
      <c r="A6" s="1022" t="s">
        <v>550</v>
      </c>
      <c r="B6" s="1023"/>
      <c r="C6" s="1023"/>
      <c r="D6" s="1023"/>
      <c r="E6" s="1023"/>
      <c r="F6" s="1023"/>
      <c r="G6" s="1023"/>
      <c r="H6" s="1023"/>
      <c r="I6" s="1023"/>
      <c r="J6" s="1023"/>
      <c r="K6" s="1023"/>
      <c r="L6" s="1023"/>
      <c r="M6" s="1023"/>
      <c r="N6" s="1024"/>
    </row>
    <row r="7" spans="1:14" ht="30" hidden="1" customHeight="1" x14ac:dyDescent="0.5">
      <c r="A7" s="339"/>
      <c r="B7" s="1028" t="s">
        <v>816</v>
      </c>
      <c r="C7" s="1029"/>
      <c r="D7" s="1029"/>
      <c r="E7" s="1029"/>
      <c r="F7" s="1029"/>
      <c r="G7" s="1030"/>
      <c r="H7" s="735"/>
      <c r="I7" s="736"/>
      <c r="J7" s="736"/>
      <c r="K7" s="736"/>
      <c r="L7" s="736"/>
      <c r="M7" s="736"/>
      <c r="N7" s="737"/>
    </row>
    <row r="8" spans="1:14" ht="15" hidden="1" customHeight="1" x14ac:dyDescent="0.5">
      <c r="A8" s="339"/>
      <c r="B8" s="1028" t="s">
        <v>551</v>
      </c>
      <c r="C8" s="1029"/>
      <c r="D8" s="1029"/>
      <c r="E8" s="1029"/>
      <c r="F8" s="1029"/>
      <c r="G8" s="1030"/>
      <c r="H8" s="735"/>
      <c r="I8" s="736"/>
      <c r="J8" s="736"/>
      <c r="K8" s="736"/>
      <c r="L8" s="736"/>
      <c r="M8" s="736"/>
      <c r="N8" s="737"/>
    </row>
    <row r="9" spans="1:14" ht="15" hidden="1" customHeight="1" x14ac:dyDescent="0.5">
      <c r="A9" s="339"/>
      <c r="B9" s="1028" t="s">
        <v>552</v>
      </c>
      <c r="C9" s="1029"/>
      <c r="D9" s="1029"/>
      <c r="E9" s="1029"/>
      <c r="F9" s="1029"/>
      <c r="G9" s="1030"/>
      <c r="H9" s="735"/>
      <c r="I9" s="736"/>
      <c r="J9" s="736"/>
      <c r="K9" s="736"/>
      <c r="L9" s="736"/>
      <c r="M9" s="736"/>
      <c r="N9" s="737"/>
    </row>
    <row r="10" spans="1:14" ht="15" customHeight="1" x14ac:dyDescent="0.5">
      <c r="A10" s="339"/>
      <c r="B10" s="1019" t="s">
        <v>743</v>
      </c>
      <c r="C10" s="1020"/>
      <c r="D10" s="1020"/>
      <c r="E10" s="1020"/>
      <c r="F10" s="1020"/>
      <c r="G10" s="1021"/>
      <c r="H10" s="735"/>
      <c r="I10" s="736"/>
      <c r="J10" s="736"/>
      <c r="K10" s="736"/>
      <c r="L10" s="736"/>
      <c r="M10" s="736"/>
      <c r="N10" s="737"/>
    </row>
    <row r="11" spans="1:14" ht="30" customHeight="1" x14ac:dyDescent="0.5">
      <c r="A11" s="339"/>
      <c r="B11" s="1019" t="s">
        <v>553</v>
      </c>
      <c r="C11" s="1020"/>
      <c r="D11" s="1020"/>
      <c r="E11" s="1020"/>
      <c r="F11" s="1020"/>
      <c r="G11" s="1021"/>
      <c r="H11" s="735"/>
      <c r="I11" s="736"/>
      <c r="J11" s="736"/>
      <c r="K11" s="736"/>
      <c r="L11" s="736"/>
      <c r="M11" s="736"/>
      <c r="N11" s="737"/>
    </row>
    <row r="12" spans="1:14" ht="15" customHeight="1" x14ac:dyDescent="0.5">
      <c r="A12" s="339"/>
      <c r="B12" s="1019" t="s">
        <v>554</v>
      </c>
      <c r="C12" s="1020"/>
      <c r="D12" s="1020"/>
      <c r="E12" s="1020"/>
      <c r="F12" s="1020"/>
      <c r="G12" s="1021"/>
      <c r="H12" s="735"/>
      <c r="I12" s="736"/>
      <c r="J12" s="736"/>
      <c r="K12" s="736"/>
      <c r="L12" s="736"/>
      <c r="M12" s="736"/>
      <c r="N12" s="737"/>
    </row>
    <row r="13" spans="1:14" ht="15" customHeight="1" x14ac:dyDescent="0.5">
      <c r="A13" s="339"/>
      <c r="B13" s="1019" t="s">
        <v>555</v>
      </c>
      <c r="C13" s="1020"/>
      <c r="D13" s="1020"/>
      <c r="E13" s="1020"/>
      <c r="F13" s="1020"/>
      <c r="G13" s="1021"/>
      <c r="H13" s="735"/>
      <c r="I13" s="736"/>
      <c r="J13" s="736"/>
      <c r="K13" s="736"/>
      <c r="L13" s="736"/>
      <c r="M13" s="736"/>
      <c r="N13" s="737"/>
    </row>
    <row r="14" spans="1:14" ht="15" customHeight="1" x14ac:dyDescent="0.5">
      <c r="A14" s="339"/>
      <c r="B14" s="1019" t="s">
        <v>556</v>
      </c>
      <c r="C14" s="1020"/>
      <c r="D14" s="1020"/>
      <c r="E14" s="1020"/>
      <c r="F14" s="1020"/>
      <c r="G14" s="1021"/>
      <c r="H14" s="735"/>
      <c r="I14" s="736"/>
      <c r="J14" s="736"/>
      <c r="K14" s="736"/>
      <c r="L14" s="736"/>
      <c r="M14" s="736"/>
      <c r="N14" s="737"/>
    </row>
    <row r="15" spans="1:14" ht="15" hidden="1" customHeight="1" x14ac:dyDescent="0.5">
      <c r="A15" s="339"/>
      <c r="B15" s="1019" t="s">
        <v>557</v>
      </c>
      <c r="C15" s="1020"/>
      <c r="D15" s="1020"/>
      <c r="E15" s="1020"/>
      <c r="F15" s="1020"/>
      <c r="G15" s="1021"/>
      <c r="H15" s="735"/>
      <c r="I15" s="736"/>
      <c r="J15" s="736"/>
      <c r="K15" s="736"/>
      <c r="L15" s="736"/>
      <c r="M15" s="736"/>
      <c r="N15" s="737"/>
    </row>
    <row r="16" spans="1:14" ht="15" customHeight="1" x14ac:dyDescent="0.5">
      <c r="A16" s="339"/>
      <c r="B16" s="1019" t="s">
        <v>558</v>
      </c>
      <c r="C16" s="1020"/>
      <c r="D16" s="1020"/>
      <c r="E16" s="1020"/>
      <c r="F16" s="1020"/>
      <c r="G16" s="1021"/>
      <c r="H16" s="735"/>
      <c r="I16" s="736"/>
      <c r="J16" s="736"/>
      <c r="K16" s="736"/>
      <c r="L16" s="736"/>
      <c r="M16" s="736"/>
      <c r="N16" s="737"/>
    </row>
    <row r="17" spans="1:14" ht="15" customHeight="1" x14ac:dyDescent="0.5">
      <c r="A17" s="339"/>
      <c r="B17" s="1019" t="s">
        <v>603</v>
      </c>
      <c r="C17" s="1020"/>
      <c r="D17" s="1020"/>
      <c r="E17" s="1020"/>
      <c r="F17" s="1020"/>
      <c r="G17" s="1021"/>
      <c r="H17" s="735"/>
      <c r="I17" s="736"/>
      <c r="J17" s="736"/>
      <c r="K17" s="736"/>
      <c r="L17" s="736"/>
      <c r="M17" s="736"/>
      <c r="N17" s="737"/>
    </row>
    <row r="18" spans="1:14" ht="15" hidden="1" customHeight="1" x14ac:dyDescent="0.5">
      <c r="A18" s="339"/>
      <c r="B18" s="1019" t="s">
        <v>559</v>
      </c>
      <c r="C18" s="1020"/>
      <c r="D18" s="1020"/>
      <c r="E18" s="1020"/>
      <c r="F18" s="1020"/>
      <c r="G18" s="1021"/>
      <c r="H18" s="340"/>
      <c r="I18" s="341"/>
      <c r="J18" s="341"/>
      <c r="K18" s="341"/>
      <c r="L18" s="341"/>
      <c r="M18" s="341"/>
      <c r="N18" s="342"/>
    </row>
    <row r="19" spans="1:14" ht="48" customHeight="1" x14ac:dyDescent="0.5">
      <c r="A19" s="339"/>
      <c r="B19" s="1019" t="s">
        <v>627</v>
      </c>
      <c r="C19" s="1020"/>
      <c r="D19" s="1020"/>
      <c r="E19" s="1020"/>
      <c r="F19" s="1020"/>
      <c r="G19" s="1021"/>
      <c r="H19" s="735"/>
      <c r="I19" s="736"/>
      <c r="J19" s="736"/>
      <c r="K19" s="736"/>
      <c r="L19" s="736"/>
      <c r="M19" s="736"/>
      <c r="N19" s="737"/>
    </row>
    <row r="20" spans="1:14" ht="31.5" customHeight="1" x14ac:dyDescent="0.5">
      <c r="A20" s="339"/>
      <c r="B20" s="1025" t="s">
        <v>770</v>
      </c>
      <c r="C20" s="1026"/>
      <c r="D20" s="1026"/>
      <c r="E20" s="1026"/>
      <c r="F20" s="1026"/>
      <c r="G20" s="1027"/>
      <c r="H20" s="735"/>
      <c r="I20" s="736"/>
      <c r="J20" s="736"/>
      <c r="K20" s="736"/>
      <c r="L20" s="736"/>
      <c r="M20" s="736"/>
      <c r="N20" s="737"/>
    </row>
    <row r="21" spans="1:14" ht="31.5" customHeight="1" x14ac:dyDescent="0.5">
      <c r="A21" s="339"/>
      <c r="B21" s="1025" t="s">
        <v>771</v>
      </c>
      <c r="C21" s="1026"/>
      <c r="D21" s="1026"/>
      <c r="E21" s="1026"/>
      <c r="F21" s="1026"/>
      <c r="G21" s="1027"/>
      <c r="H21" s="735"/>
      <c r="I21" s="736"/>
      <c r="J21" s="736"/>
      <c r="K21" s="736"/>
      <c r="L21" s="736"/>
      <c r="M21" s="736"/>
      <c r="N21" s="737"/>
    </row>
    <row r="22" spans="1:14" ht="18.75" customHeight="1" x14ac:dyDescent="0.5">
      <c r="A22" s="339"/>
      <c r="B22" s="735" t="s">
        <v>295</v>
      </c>
      <c r="C22" s="736"/>
      <c r="D22" s="736"/>
      <c r="E22" s="736"/>
      <c r="F22" s="736"/>
      <c r="G22" s="737"/>
      <c r="H22" s="340"/>
      <c r="I22" s="341"/>
      <c r="J22" s="341"/>
      <c r="K22" s="341"/>
      <c r="L22" s="341"/>
      <c r="M22" s="341"/>
      <c r="N22" s="342"/>
    </row>
    <row r="23" spans="1:14" ht="15" customHeight="1" x14ac:dyDescent="0.5">
      <c r="A23" s="1022" t="s">
        <v>560</v>
      </c>
      <c r="B23" s="1023"/>
      <c r="C23" s="1023"/>
      <c r="D23" s="1023"/>
      <c r="E23" s="1023"/>
      <c r="F23" s="1023"/>
      <c r="G23" s="1023"/>
      <c r="H23" s="1023"/>
      <c r="I23" s="1023"/>
      <c r="J23" s="1023"/>
      <c r="K23" s="1023"/>
      <c r="L23" s="1023"/>
      <c r="M23" s="1023"/>
      <c r="N23" s="1024"/>
    </row>
    <row r="24" spans="1:14" ht="33" customHeight="1" x14ac:dyDescent="0.5">
      <c r="A24" s="339"/>
      <c r="B24" s="1019" t="s">
        <v>828</v>
      </c>
      <c r="C24" s="1020"/>
      <c r="D24" s="1020"/>
      <c r="E24" s="1020"/>
      <c r="F24" s="1020"/>
      <c r="G24" s="1021"/>
      <c r="H24" s="735"/>
      <c r="I24" s="736"/>
      <c r="J24" s="736"/>
      <c r="K24" s="736"/>
      <c r="L24" s="736"/>
      <c r="M24" s="736"/>
      <c r="N24" s="737"/>
    </row>
    <row r="25" spans="1:14" ht="48" hidden="1" customHeight="1" x14ac:dyDescent="0.5">
      <c r="A25" s="339"/>
      <c r="B25" s="1028" t="s">
        <v>682</v>
      </c>
      <c r="C25" s="1029"/>
      <c r="D25" s="1029"/>
      <c r="E25" s="1029"/>
      <c r="F25" s="1029"/>
      <c r="G25" s="1030"/>
      <c r="H25" s="735"/>
      <c r="I25" s="736"/>
      <c r="J25" s="736"/>
      <c r="K25" s="736"/>
      <c r="L25" s="736"/>
      <c r="M25" s="736"/>
      <c r="N25" s="737"/>
    </row>
    <row r="26" spans="1:14" ht="34.5" hidden="1" customHeight="1" x14ac:dyDescent="0.5">
      <c r="A26" s="339"/>
      <c r="B26" s="1028" t="s">
        <v>728</v>
      </c>
      <c r="C26" s="1029"/>
      <c r="D26" s="1029"/>
      <c r="E26" s="1029"/>
      <c r="F26" s="1029"/>
      <c r="G26" s="1030"/>
      <c r="H26" s="735"/>
      <c r="I26" s="736"/>
      <c r="J26" s="736"/>
      <c r="K26" s="736"/>
      <c r="L26" s="736"/>
      <c r="M26" s="736"/>
      <c r="N26" s="737"/>
    </row>
    <row r="27" spans="1:14" ht="15" customHeight="1" x14ac:dyDescent="0.5">
      <c r="A27" s="339"/>
      <c r="B27" s="735" t="s">
        <v>295</v>
      </c>
      <c r="C27" s="736"/>
      <c r="D27" s="736"/>
      <c r="E27" s="736"/>
      <c r="F27" s="736"/>
      <c r="G27" s="737"/>
      <c r="H27" s="735"/>
      <c r="I27" s="736"/>
      <c r="J27" s="736"/>
      <c r="K27" s="736"/>
      <c r="L27" s="736"/>
      <c r="M27" s="736"/>
      <c r="N27" s="737"/>
    </row>
    <row r="28" spans="1:14" ht="15" customHeight="1" x14ac:dyDescent="0.5">
      <c r="A28" s="1022" t="s">
        <v>633</v>
      </c>
      <c r="B28" s="1023"/>
      <c r="C28" s="1023"/>
      <c r="D28" s="1023"/>
      <c r="E28" s="1023"/>
      <c r="F28" s="1023"/>
      <c r="G28" s="1023"/>
      <c r="H28" s="1023"/>
      <c r="I28" s="1023"/>
      <c r="J28" s="1023"/>
      <c r="K28" s="1023"/>
      <c r="L28" s="1023"/>
      <c r="M28" s="1023"/>
      <c r="N28" s="1024"/>
    </row>
    <row r="29" spans="1:14" ht="15" customHeight="1" x14ac:dyDescent="0.5">
      <c r="A29" s="339"/>
      <c r="B29" s="1019" t="s">
        <v>561</v>
      </c>
      <c r="C29" s="1020"/>
      <c r="D29" s="1020"/>
      <c r="E29" s="1020"/>
      <c r="F29" s="1020"/>
      <c r="G29" s="1021"/>
      <c r="H29" s="735"/>
      <c r="I29" s="736"/>
      <c r="J29" s="736"/>
      <c r="K29" s="736"/>
      <c r="L29" s="736"/>
      <c r="M29" s="736"/>
      <c r="N29" s="737"/>
    </row>
    <row r="30" spans="1:14" ht="17.25" customHeight="1" x14ac:dyDescent="0.5">
      <c r="A30" s="339"/>
      <c r="B30" s="1019" t="s">
        <v>562</v>
      </c>
      <c r="C30" s="1020"/>
      <c r="D30" s="1020"/>
      <c r="E30" s="1020"/>
      <c r="F30" s="1020"/>
      <c r="G30" s="1021"/>
      <c r="H30" s="735"/>
      <c r="I30" s="736"/>
      <c r="J30" s="736"/>
      <c r="K30" s="736"/>
      <c r="L30" s="736"/>
      <c r="M30" s="736"/>
      <c r="N30" s="737"/>
    </row>
    <row r="31" spans="1:14" ht="49.5" customHeight="1" x14ac:dyDescent="0.5">
      <c r="A31" s="339"/>
      <c r="B31" s="1019" t="s">
        <v>683</v>
      </c>
      <c r="C31" s="1020"/>
      <c r="D31" s="1020"/>
      <c r="E31" s="1020"/>
      <c r="F31" s="1020"/>
      <c r="G31" s="1021"/>
      <c r="H31" s="735"/>
      <c r="I31" s="736"/>
      <c r="J31" s="736"/>
      <c r="K31" s="736"/>
      <c r="L31" s="736"/>
      <c r="M31" s="736"/>
      <c r="N31" s="737"/>
    </row>
    <row r="32" spans="1:14" ht="15" customHeight="1" x14ac:dyDescent="0.5">
      <c r="A32" s="339"/>
      <c r="B32" s="735" t="s">
        <v>295</v>
      </c>
      <c r="C32" s="736"/>
      <c r="D32" s="736"/>
      <c r="E32" s="736"/>
      <c r="F32" s="736"/>
      <c r="G32" s="737"/>
      <c r="H32" s="735"/>
      <c r="I32" s="736"/>
      <c r="J32" s="736"/>
      <c r="K32" s="736"/>
      <c r="L32" s="736"/>
      <c r="M32" s="736"/>
      <c r="N32" s="737"/>
    </row>
    <row r="33" spans="1:19" ht="15" customHeight="1" x14ac:dyDescent="0.5">
      <c r="A33" s="1022" t="s">
        <v>617</v>
      </c>
      <c r="B33" s="1023"/>
      <c r="C33" s="1023"/>
      <c r="D33" s="1023"/>
      <c r="E33" s="1023"/>
      <c r="F33" s="1023"/>
      <c r="G33" s="1023"/>
      <c r="H33" s="1023"/>
      <c r="I33" s="1023"/>
      <c r="J33" s="1023"/>
      <c r="K33" s="1023"/>
      <c r="L33" s="1023"/>
      <c r="M33" s="1023"/>
      <c r="N33" s="1024"/>
    </row>
    <row r="34" spans="1:19" ht="15" customHeight="1" x14ac:dyDescent="0.5">
      <c r="A34" s="339"/>
      <c r="B34" s="1019" t="s">
        <v>571</v>
      </c>
      <c r="C34" s="1020"/>
      <c r="D34" s="1020"/>
      <c r="E34" s="1020"/>
      <c r="F34" s="1020"/>
      <c r="G34" s="1021"/>
      <c r="H34" s="735"/>
      <c r="I34" s="736"/>
      <c r="J34" s="736"/>
      <c r="K34" s="736"/>
      <c r="L34" s="736"/>
      <c r="M34" s="736"/>
      <c r="N34" s="737"/>
    </row>
    <row r="35" spans="1:19" ht="15" customHeight="1" x14ac:dyDescent="0.5">
      <c r="A35" s="339"/>
      <c r="B35" s="1019" t="s">
        <v>685</v>
      </c>
      <c r="C35" s="1020"/>
      <c r="D35" s="1020"/>
      <c r="E35" s="1020"/>
      <c r="F35" s="1020"/>
      <c r="G35" s="1021"/>
      <c r="H35" s="735"/>
      <c r="I35" s="736"/>
      <c r="J35" s="736"/>
      <c r="K35" s="736"/>
      <c r="L35" s="736"/>
      <c r="M35" s="736"/>
      <c r="N35" s="737"/>
    </row>
    <row r="36" spans="1:19" ht="15" customHeight="1" x14ac:dyDescent="0.5">
      <c r="A36" s="339"/>
      <c r="B36" s="1019" t="s">
        <v>572</v>
      </c>
      <c r="C36" s="1020"/>
      <c r="D36" s="1020"/>
      <c r="E36" s="1020"/>
      <c r="F36" s="1020"/>
      <c r="G36" s="1021"/>
      <c r="H36" s="735"/>
      <c r="I36" s="736"/>
      <c r="J36" s="736"/>
      <c r="K36" s="736"/>
      <c r="L36" s="736"/>
      <c r="M36" s="736"/>
      <c r="N36" s="737"/>
    </row>
    <row r="37" spans="1:19" ht="15" customHeight="1" x14ac:dyDescent="0.5">
      <c r="A37" s="339"/>
      <c r="B37" s="1019" t="s">
        <v>565</v>
      </c>
      <c r="C37" s="1020"/>
      <c r="D37" s="1020"/>
      <c r="E37" s="1020"/>
      <c r="F37" s="1020"/>
      <c r="G37" s="1021"/>
      <c r="H37" s="735"/>
      <c r="I37" s="736"/>
      <c r="J37" s="736"/>
      <c r="K37" s="736"/>
      <c r="L37" s="736"/>
      <c r="M37" s="736"/>
      <c r="N37" s="737"/>
      <c r="S37" s="1014"/>
    </row>
    <row r="38" spans="1:19" ht="15" hidden="1" customHeight="1" x14ac:dyDescent="0.5">
      <c r="A38" s="339"/>
      <c r="B38" s="1019" t="s">
        <v>566</v>
      </c>
      <c r="C38" s="1020"/>
      <c r="D38" s="1020"/>
      <c r="E38" s="1020"/>
      <c r="F38" s="1020"/>
      <c r="G38" s="1021"/>
      <c r="H38" s="735"/>
      <c r="I38" s="736"/>
      <c r="J38" s="736"/>
      <c r="K38" s="736"/>
      <c r="L38" s="736"/>
      <c r="M38" s="736"/>
      <c r="N38" s="737"/>
    </row>
    <row r="39" spans="1:19" ht="15" hidden="1" customHeight="1" x14ac:dyDescent="0.5">
      <c r="A39" s="339"/>
      <c r="B39" s="1019" t="s">
        <v>567</v>
      </c>
      <c r="C39" s="1020"/>
      <c r="D39" s="1020"/>
      <c r="E39" s="1020"/>
      <c r="F39" s="1020"/>
      <c r="G39" s="1021"/>
      <c r="H39" s="735"/>
      <c r="I39" s="736"/>
      <c r="J39" s="736"/>
      <c r="K39" s="736"/>
      <c r="L39" s="736"/>
      <c r="M39" s="736"/>
      <c r="N39" s="737"/>
    </row>
    <row r="40" spans="1:19" ht="32.25" hidden="1" customHeight="1" x14ac:dyDescent="0.5">
      <c r="A40" s="339"/>
      <c r="B40" s="1019" t="s">
        <v>568</v>
      </c>
      <c r="C40" s="1020"/>
      <c r="D40" s="1020"/>
      <c r="E40" s="1020"/>
      <c r="F40" s="1020"/>
      <c r="G40" s="1021"/>
      <c r="H40" s="735"/>
      <c r="I40" s="736"/>
      <c r="J40" s="736"/>
      <c r="K40" s="736"/>
      <c r="L40" s="736"/>
      <c r="M40" s="736"/>
      <c r="N40" s="737"/>
    </row>
    <row r="41" spans="1:19" ht="49.5" hidden="1" customHeight="1" x14ac:dyDescent="0.5">
      <c r="A41" s="339"/>
      <c r="B41" s="1019" t="s">
        <v>777</v>
      </c>
      <c r="C41" s="1020"/>
      <c r="D41" s="1020"/>
      <c r="E41" s="1020"/>
      <c r="F41" s="1020"/>
      <c r="G41" s="1021"/>
      <c r="H41" s="735"/>
      <c r="I41" s="736"/>
      <c r="J41" s="736"/>
      <c r="K41" s="736"/>
      <c r="L41" s="736"/>
      <c r="M41" s="736"/>
      <c r="N41" s="737"/>
    </row>
    <row r="42" spans="1:19" ht="15" customHeight="1" x14ac:dyDescent="0.5">
      <c r="A42" s="339"/>
      <c r="B42" s="1019" t="s">
        <v>570</v>
      </c>
      <c r="C42" s="1020"/>
      <c r="D42" s="1020"/>
      <c r="E42" s="1020"/>
      <c r="F42" s="1020"/>
      <c r="G42" s="1021"/>
      <c r="H42" s="735"/>
      <c r="I42" s="736"/>
      <c r="J42" s="736"/>
      <c r="K42" s="736"/>
      <c r="L42" s="736"/>
      <c r="M42" s="736"/>
      <c r="N42" s="737"/>
    </row>
    <row r="43" spans="1:19" ht="224.65" customHeight="1" x14ac:dyDescent="0.5">
      <c r="A43" s="339"/>
      <c r="B43" s="1019" t="s">
        <v>827</v>
      </c>
      <c r="C43" s="1020"/>
      <c r="D43" s="1020"/>
      <c r="E43" s="1020"/>
      <c r="F43" s="1020"/>
      <c r="G43" s="1021"/>
      <c r="H43" s="735"/>
      <c r="I43" s="736"/>
      <c r="J43" s="736"/>
      <c r="K43" s="736"/>
      <c r="L43" s="736"/>
      <c r="M43" s="736"/>
      <c r="N43" s="737"/>
    </row>
    <row r="44" spans="1:19" ht="33" customHeight="1" x14ac:dyDescent="0.5">
      <c r="A44" s="339"/>
      <c r="B44" s="1019" t="s">
        <v>601</v>
      </c>
      <c r="C44" s="1020"/>
      <c r="D44" s="1020"/>
      <c r="E44" s="1020"/>
      <c r="F44" s="1020"/>
      <c r="G44" s="1021"/>
      <c r="H44" s="735"/>
      <c r="I44" s="736"/>
      <c r="J44" s="736"/>
      <c r="K44" s="736"/>
      <c r="L44" s="736"/>
      <c r="M44" s="736"/>
      <c r="N44" s="737"/>
    </row>
    <row r="45" spans="1:19" ht="33" customHeight="1" x14ac:dyDescent="0.5">
      <c r="A45" s="339"/>
      <c r="B45" s="1019" t="s">
        <v>879</v>
      </c>
      <c r="C45" s="1020"/>
      <c r="D45" s="1020"/>
      <c r="E45" s="1020"/>
      <c r="F45" s="1020"/>
      <c r="G45" s="1021"/>
      <c r="H45" s="735"/>
      <c r="I45" s="736" t="s">
        <v>880</v>
      </c>
      <c r="J45" s="736"/>
      <c r="K45" s="736"/>
      <c r="L45" s="736"/>
      <c r="M45" s="736"/>
      <c r="N45" s="737"/>
    </row>
    <row r="46" spans="1:19" ht="15" customHeight="1" x14ac:dyDescent="0.5">
      <c r="A46" s="339"/>
      <c r="B46" s="735" t="s">
        <v>878</v>
      </c>
      <c r="C46" s="736"/>
      <c r="D46" s="736"/>
      <c r="E46" s="736"/>
      <c r="F46" s="736"/>
      <c r="G46" s="737"/>
      <c r="H46" s="735"/>
      <c r="I46" s="736"/>
      <c r="J46" s="736"/>
      <c r="K46" s="736"/>
      <c r="L46" s="736"/>
      <c r="M46" s="736"/>
      <c r="N46" s="737"/>
    </row>
    <row r="47" spans="1:19" ht="15" customHeight="1" x14ac:dyDescent="0.5">
      <c r="A47" s="1022" t="s">
        <v>569</v>
      </c>
      <c r="B47" s="1023"/>
      <c r="C47" s="1023"/>
      <c r="D47" s="1023"/>
      <c r="E47" s="1023"/>
      <c r="F47" s="1023"/>
      <c r="G47" s="1023"/>
      <c r="H47" s="1023"/>
      <c r="I47" s="1023"/>
      <c r="J47" s="1023"/>
      <c r="K47" s="1023"/>
      <c r="L47" s="1023"/>
      <c r="M47" s="1023"/>
      <c r="N47" s="1024"/>
    </row>
    <row r="48" spans="1:19" ht="85.5" customHeight="1" x14ac:dyDescent="0.5">
      <c r="A48" s="339"/>
      <c r="B48" s="1019" t="s">
        <v>684</v>
      </c>
      <c r="C48" s="1020"/>
      <c r="D48" s="1020"/>
      <c r="E48" s="1020"/>
      <c r="F48" s="1020"/>
      <c r="G48" s="1021"/>
      <c r="H48" s="735"/>
      <c r="I48" s="736"/>
      <c r="J48" s="736"/>
      <c r="K48" s="736"/>
      <c r="L48" s="736"/>
      <c r="M48" s="736"/>
      <c r="N48" s="737"/>
    </row>
    <row r="49" spans="1:16" ht="15" customHeight="1" x14ac:dyDescent="0.5">
      <c r="A49" s="339"/>
      <c r="B49" s="735" t="s">
        <v>295</v>
      </c>
      <c r="C49" s="736"/>
      <c r="D49" s="736"/>
      <c r="E49" s="736"/>
      <c r="F49" s="736"/>
      <c r="G49" s="737"/>
      <c r="H49" s="735"/>
      <c r="I49" s="736"/>
      <c r="J49" s="736"/>
      <c r="K49" s="736"/>
      <c r="L49" s="736"/>
      <c r="M49" s="736"/>
      <c r="N49" s="737"/>
    </row>
    <row r="50" spans="1:16" ht="15" customHeight="1" x14ac:dyDescent="0.5">
      <c r="A50" s="1022" t="s">
        <v>548</v>
      </c>
      <c r="B50" s="1023"/>
      <c r="C50" s="1023"/>
      <c r="D50" s="1023"/>
      <c r="E50" s="1023"/>
      <c r="F50" s="1023"/>
      <c r="G50" s="1023"/>
      <c r="H50" s="1023"/>
      <c r="I50" s="1023"/>
      <c r="J50" s="1023"/>
      <c r="K50" s="1023"/>
      <c r="L50" s="1023"/>
      <c r="M50" s="1023"/>
      <c r="N50" s="1024"/>
    </row>
    <row r="51" spans="1:16" ht="30" customHeight="1" x14ac:dyDescent="0.5">
      <c r="A51" s="339"/>
      <c r="B51" s="1019" t="s">
        <v>688</v>
      </c>
      <c r="C51" s="1020"/>
      <c r="D51" s="1020"/>
      <c r="E51" s="1020"/>
      <c r="F51" s="1020"/>
      <c r="G51" s="1021"/>
      <c r="H51" s="735"/>
      <c r="I51" s="736"/>
      <c r="J51" s="736"/>
      <c r="K51" s="736"/>
      <c r="L51" s="736"/>
      <c r="M51" s="736"/>
      <c r="N51" s="737"/>
    </row>
    <row r="52" spans="1:16" ht="15" customHeight="1" x14ac:dyDescent="0.5">
      <c r="A52" s="339"/>
      <c r="B52" s="1019" t="s">
        <v>547</v>
      </c>
      <c r="C52" s="1020"/>
      <c r="D52" s="1020"/>
      <c r="E52" s="1020"/>
      <c r="F52" s="1020"/>
      <c r="G52" s="1021"/>
      <c r="H52" s="735"/>
      <c r="I52" s="736"/>
      <c r="J52" s="736"/>
      <c r="K52" s="736"/>
      <c r="L52" s="736"/>
      <c r="M52" s="736"/>
      <c r="N52" s="737"/>
    </row>
    <row r="53" spans="1:16" ht="15" customHeight="1" x14ac:dyDescent="0.5">
      <c r="A53" s="339"/>
      <c r="B53" s="1019" t="s">
        <v>573</v>
      </c>
      <c r="C53" s="1020"/>
      <c r="D53" s="1020"/>
      <c r="E53" s="1020"/>
      <c r="F53" s="1020"/>
      <c r="G53" s="1021"/>
      <c r="H53" s="735"/>
      <c r="I53" s="736"/>
      <c r="J53" s="736"/>
      <c r="K53" s="736"/>
      <c r="L53" s="736"/>
      <c r="M53" s="736"/>
      <c r="N53" s="737"/>
    </row>
    <row r="54" spans="1:16" ht="15" customHeight="1" x14ac:dyDescent="0.5">
      <c r="A54" s="339"/>
      <c r="B54" s="1019" t="s">
        <v>579</v>
      </c>
      <c r="C54" s="1020"/>
      <c r="D54" s="1020"/>
      <c r="E54" s="1020"/>
      <c r="F54" s="1020"/>
      <c r="G54" s="1021"/>
      <c r="H54" s="735"/>
      <c r="I54" s="736"/>
      <c r="J54" s="736"/>
      <c r="K54" s="736"/>
      <c r="L54" s="736"/>
      <c r="M54" s="736"/>
      <c r="N54" s="737"/>
    </row>
    <row r="55" spans="1:16" ht="15" customHeight="1" x14ac:dyDescent="0.5">
      <c r="A55" s="339"/>
      <c r="B55" s="1019" t="s">
        <v>574</v>
      </c>
      <c r="C55" s="1020"/>
      <c r="D55" s="1020"/>
      <c r="E55" s="1020"/>
      <c r="F55" s="1020"/>
      <c r="G55" s="1021"/>
      <c r="H55" s="735"/>
      <c r="I55" s="736"/>
      <c r="J55" s="736"/>
      <c r="K55" s="736"/>
      <c r="L55" s="736"/>
      <c r="M55" s="736"/>
      <c r="N55" s="737"/>
    </row>
    <row r="56" spans="1:16" ht="15" customHeight="1" x14ac:dyDescent="0.5">
      <c r="A56" s="339"/>
      <c r="B56" s="1019" t="s">
        <v>575</v>
      </c>
      <c r="C56" s="1020"/>
      <c r="D56" s="1020"/>
      <c r="E56" s="1020"/>
      <c r="F56" s="1020"/>
      <c r="G56" s="1021"/>
      <c r="H56" s="735"/>
      <c r="I56" s="736"/>
      <c r="J56" s="736"/>
      <c r="K56" s="736"/>
      <c r="L56" s="736"/>
      <c r="M56" s="736"/>
      <c r="N56" s="737"/>
    </row>
    <row r="57" spans="1:16" ht="15" customHeight="1" x14ac:dyDescent="0.5">
      <c r="A57" s="339"/>
      <c r="B57" s="1019" t="s">
        <v>577</v>
      </c>
      <c r="C57" s="1020"/>
      <c r="D57" s="1020"/>
      <c r="E57" s="1020"/>
      <c r="F57" s="1020"/>
      <c r="G57" s="1021"/>
      <c r="H57" s="735"/>
      <c r="I57" s="736"/>
      <c r="J57" s="736"/>
      <c r="K57" s="736"/>
      <c r="L57" s="736"/>
      <c r="M57" s="736"/>
      <c r="N57" s="737"/>
    </row>
    <row r="58" spans="1:16" ht="15" customHeight="1" x14ac:dyDescent="0.5">
      <c r="A58" s="339"/>
      <c r="B58" s="1019" t="s">
        <v>578</v>
      </c>
      <c r="C58" s="1020"/>
      <c r="D58" s="1020"/>
      <c r="E58" s="1020"/>
      <c r="F58" s="1020"/>
      <c r="G58" s="1021"/>
      <c r="H58" s="735"/>
      <c r="I58" s="736"/>
      <c r="J58" s="736"/>
      <c r="K58" s="736"/>
      <c r="L58" s="736"/>
      <c r="M58" s="736"/>
      <c r="N58" s="737"/>
    </row>
    <row r="59" spans="1:16" ht="15" customHeight="1" x14ac:dyDescent="0.5">
      <c r="A59" s="339"/>
      <c r="B59" s="1019" t="s">
        <v>576</v>
      </c>
      <c r="C59" s="1020"/>
      <c r="D59" s="1020"/>
      <c r="E59" s="1020"/>
      <c r="F59" s="1020"/>
      <c r="G59" s="1021"/>
      <c r="H59" s="735"/>
      <c r="I59" s="736"/>
      <c r="J59" s="736"/>
      <c r="K59" s="736"/>
      <c r="L59" s="736"/>
      <c r="M59" s="736"/>
      <c r="N59" s="737"/>
    </row>
    <row r="60" spans="1:16" ht="15" customHeight="1" x14ac:dyDescent="0.5">
      <c r="A60" s="339"/>
      <c r="B60" s="1019" t="s">
        <v>781</v>
      </c>
      <c r="C60" s="1020"/>
      <c r="D60" s="1020"/>
      <c r="E60" s="1020"/>
      <c r="F60" s="1020"/>
      <c r="G60" s="1021"/>
      <c r="H60" s="735"/>
      <c r="I60" s="736"/>
      <c r="J60" s="736"/>
      <c r="K60" s="736"/>
      <c r="L60" s="736"/>
      <c r="M60" s="736"/>
      <c r="N60" s="737"/>
    </row>
    <row r="61" spans="1:16" ht="15" customHeight="1" x14ac:dyDescent="0.5">
      <c r="A61" s="339"/>
      <c r="B61" s="735" t="s">
        <v>295</v>
      </c>
      <c r="C61" s="736"/>
      <c r="D61" s="736"/>
      <c r="E61" s="736"/>
      <c r="F61" s="736"/>
      <c r="G61" s="737"/>
      <c r="H61" s="735"/>
      <c r="I61" s="736"/>
      <c r="J61" s="736"/>
      <c r="K61" s="736"/>
      <c r="L61" s="736"/>
      <c r="M61" s="736"/>
      <c r="N61" s="737"/>
    </row>
    <row r="62" spans="1:16" ht="15" customHeight="1" x14ac:dyDescent="0.5">
      <c r="A62" s="1022" t="s">
        <v>618</v>
      </c>
      <c r="B62" s="1023"/>
      <c r="C62" s="1023"/>
      <c r="D62" s="1023"/>
      <c r="E62" s="1023"/>
      <c r="F62" s="1023"/>
      <c r="G62" s="1023"/>
      <c r="H62" s="1023"/>
      <c r="I62" s="1023"/>
      <c r="J62" s="1023"/>
      <c r="K62" s="1023"/>
      <c r="L62" s="1023"/>
      <c r="M62" s="1023"/>
      <c r="N62" s="1024"/>
    </row>
    <row r="63" spans="1:16" ht="112.9" customHeight="1" x14ac:dyDescent="0.5">
      <c r="A63" s="339"/>
      <c r="B63" s="1019" t="s">
        <v>779</v>
      </c>
      <c r="C63" s="1020"/>
      <c r="D63" s="1020"/>
      <c r="E63" s="1020"/>
      <c r="F63" s="1020"/>
      <c r="G63" s="1021"/>
      <c r="H63" s="735"/>
      <c r="I63" s="736"/>
      <c r="J63" s="736"/>
      <c r="K63" s="736"/>
      <c r="L63" s="736"/>
      <c r="M63" s="736"/>
      <c r="N63" s="737"/>
      <c r="P63" s="1015"/>
    </row>
    <row r="64" spans="1:16" ht="15" hidden="1" customHeight="1" x14ac:dyDescent="0.5">
      <c r="A64" s="339"/>
      <c r="B64" s="1028" t="s">
        <v>563</v>
      </c>
      <c r="C64" s="1029"/>
      <c r="D64" s="1029"/>
      <c r="E64" s="1029"/>
      <c r="F64" s="1029"/>
      <c r="G64" s="1030"/>
      <c r="H64" s="735"/>
      <c r="I64" s="736"/>
      <c r="J64" s="736"/>
      <c r="K64" s="736"/>
      <c r="L64" s="736"/>
      <c r="M64" s="736"/>
      <c r="N64" s="737"/>
    </row>
    <row r="65" spans="1:14" ht="15" hidden="1" customHeight="1" x14ac:dyDescent="0.5">
      <c r="A65" s="339"/>
      <c r="B65" s="1028" t="s">
        <v>564</v>
      </c>
      <c r="C65" s="1029"/>
      <c r="D65" s="1029"/>
      <c r="E65" s="1029"/>
      <c r="F65" s="1029"/>
      <c r="G65" s="1030"/>
      <c r="H65" s="735"/>
      <c r="I65" s="736"/>
      <c r="J65" s="736"/>
      <c r="K65" s="736"/>
      <c r="L65" s="736"/>
      <c r="M65" s="736"/>
      <c r="N65" s="737"/>
    </row>
    <row r="66" spans="1:14" ht="15" customHeight="1" x14ac:dyDescent="0.5">
      <c r="A66" s="339"/>
      <c r="B66" s="735" t="s">
        <v>295</v>
      </c>
      <c r="C66" s="736"/>
      <c r="D66" s="736"/>
      <c r="E66" s="736"/>
      <c r="F66" s="736"/>
      <c r="G66" s="737"/>
      <c r="H66" s="735"/>
      <c r="I66" s="736"/>
      <c r="J66" s="736"/>
      <c r="K66" s="736"/>
      <c r="L66" s="736"/>
      <c r="M66" s="736"/>
      <c r="N66" s="737"/>
    </row>
    <row r="67" spans="1:14" ht="15" customHeight="1" x14ac:dyDescent="0.5">
      <c r="A67" s="1022" t="s">
        <v>581</v>
      </c>
      <c r="B67" s="1023"/>
      <c r="C67" s="1023"/>
      <c r="D67" s="1023"/>
      <c r="E67" s="1023"/>
      <c r="F67" s="1023"/>
      <c r="G67" s="1023"/>
      <c r="H67" s="1023"/>
      <c r="I67" s="1023"/>
      <c r="J67" s="1023"/>
      <c r="K67" s="1023"/>
      <c r="L67" s="1023"/>
      <c r="M67" s="1023"/>
      <c r="N67" s="1024"/>
    </row>
    <row r="68" spans="1:14" ht="15" customHeight="1" x14ac:dyDescent="0.5">
      <c r="A68" s="339"/>
      <c r="B68" s="735" t="s">
        <v>295</v>
      </c>
      <c r="C68" s="736"/>
      <c r="D68" s="736"/>
      <c r="E68" s="736"/>
      <c r="F68" s="736"/>
      <c r="G68" s="737"/>
      <c r="H68" s="735"/>
      <c r="I68" s="736"/>
      <c r="J68" s="736"/>
      <c r="K68" s="736"/>
      <c r="L68" s="736"/>
      <c r="M68" s="736"/>
      <c r="N68" s="737"/>
    </row>
    <row r="69" spans="1:14" x14ac:dyDescent="0.5">
      <c r="A69" s="1022" t="s">
        <v>532</v>
      </c>
      <c r="B69" s="1023"/>
      <c r="C69" s="1023"/>
      <c r="D69" s="1023"/>
      <c r="E69" s="1023"/>
      <c r="F69" s="1023"/>
      <c r="G69" s="1023"/>
      <c r="H69" s="1023"/>
      <c r="I69" s="1023"/>
      <c r="J69" s="1023"/>
      <c r="K69" s="1023"/>
      <c r="L69" s="1023"/>
      <c r="M69" s="1023"/>
      <c r="N69" s="1024"/>
    </row>
    <row r="70" spans="1:14" x14ac:dyDescent="0.5">
      <c r="A70" s="339"/>
      <c r="B70" s="735" t="s">
        <v>295</v>
      </c>
      <c r="C70" s="736"/>
      <c r="D70" s="736"/>
      <c r="E70" s="736"/>
      <c r="F70" s="736"/>
      <c r="G70" s="737"/>
      <c r="H70" s="735"/>
      <c r="I70" s="736"/>
      <c r="J70" s="736"/>
      <c r="K70" s="736"/>
      <c r="L70" s="736"/>
      <c r="M70" s="736"/>
      <c r="N70" s="737"/>
    </row>
    <row r="71" spans="1:14" x14ac:dyDescent="0.5">
      <c r="A71" s="339"/>
      <c r="B71" s="735" t="s">
        <v>295</v>
      </c>
      <c r="C71" s="736"/>
      <c r="D71" s="736"/>
      <c r="E71" s="736"/>
      <c r="F71" s="736"/>
      <c r="G71" s="737"/>
      <c r="H71" s="735"/>
      <c r="I71" s="736"/>
      <c r="J71" s="736"/>
      <c r="K71" s="736"/>
      <c r="L71" s="736"/>
      <c r="M71" s="736"/>
      <c r="N71" s="737"/>
    </row>
    <row r="72" spans="1:14" x14ac:dyDescent="0.5">
      <c r="A72" s="339"/>
      <c r="B72" s="735" t="s">
        <v>295</v>
      </c>
      <c r="C72" s="736"/>
      <c r="D72" s="736"/>
      <c r="E72" s="736"/>
      <c r="F72" s="736"/>
      <c r="G72" s="737"/>
      <c r="H72" s="735"/>
      <c r="I72" s="736"/>
      <c r="J72" s="736"/>
      <c r="K72" s="736"/>
      <c r="L72" s="736"/>
      <c r="M72" s="736"/>
      <c r="N72" s="737"/>
    </row>
    <row r="73" spans="1:14" x14ac:dyDescent="0.5">
      <c r="A73" s="339"/>
      <c r="B73" s="735" t="s">
        <v>295</v>
      </c>
      <c r="C73" s="736"/>
      <c r="D73" s="736"/>
      <c r="E73" s="736"/>
      <c r="F73" s="736"/>
      <c r="G73" s="737"/>
      <c r="H73" s="735"/>
      <c r="I73" s="736"/>
      <c r="J73" s="736"/>
      <c r="K73" s="736"/>
      <c r="L73" s="736"/>
      <c r="M73" s="736"/>
      <c r="N73" s="737"/>
    </row>
    <row r="74" spans="1:14" x14ac:dyDescent="0.5">
      <c r="A74" s="339"/>
      <c r="B74" s="735" t="s">
        <v>295</v>
      </c>
      <c r="C74" s="736"/>
      <c r="D74" s="736"/>
      <c r="E74" s="736"/>
      <c r="F74" s="736"/>
      <c r="G74" s="737"/>
      <c r="H74" s="735"/>
      <c r="I74" s="736"/>
      <c r="J74" s="736"/>
      <c r="K74" s="736"/>
      <c r="L74" s="736"/>
      <c r="M74" s="736"/>
      <c r="N74" s="737"/>
    </row>
    <row r="75" spans="1:14" s="1013" customFormat="1" x14ac:dyDescent="0.5"/>
    <row r="76" spans="1:14" s="1013" customFormat="1" x14ac:dyDescent="0.5"/>
    <row r="77" spans="1:14" s="1013" customFormat="1" x14ac:dyDescent="0.5"/>
    <row r="78" spans="1:14" s="1013" customFormat="1" x14ac:dyDescent="0.5"/>
    <row r="79" spans="1:14" s="1013" customFormat="1" x14ac:dyDescent="0.5"/>
    <row r="80" spans="1:14" s="1013" customFormat="1" x14ac:dyDescent="0.5"/>
    <row r="81" spans="1:14" s="1013" customFormat="1" x14ac:dyDescent="0.5"/>
    <row r="82" spans="1:14" s="1013" customFormat="1" x14ac:dyDescent="0.5"/>
    <row r="83" spans="1:14" s="1013" customFormat="1" x14ac:dyDescent="0.5"/>
    <row r="84" spans="1:14" x14ac:dyDescent="0.5">
      <c r="A84" s="1013"/>
      <c r="B84" s="1013"/>
      <c r="C84" s="1013"/>
      <c r="D84" s="1013"/>
      <c r="E84" s="1013"/>
      <c r="F84" s="1013"/>
      <c r="G84" s="1013"/>
      <c r="H84" s="1013"/>
      <c r="I84" s="1013"/>
      <c r="J84" s="1013"/>
      <c r="K84" s="1013"/>
      <c r="L84" s="1013"/>
      <c r="M84" s="1013"/>
      <c r="N84" s="1013"/>
    </row>
    <row r="85" spans="1:14" x14ac:dyDescent="0.5">
      <c r="A85" s="1013"/>
      <c r="B85" s="1013"/>
      <c r="C85" s="1013"/>
      <c r="D85" s="1013"/>
      <c r="E85" s="1013"/>
      <c r="F85" s="1013"/>
      <c r="G85" s="1013"/>
      <c r="H85" s="1013"/>
      <c r="I85" s="1013"/>
      <c r="J85" s="1013"/>
      <c r="K85" s="1013"/>
      <c r="L85" s="1013"/>
      <c r="M85" s="1013"/>
      <c r="N85" s="1013"/>
    </row>
    <row r="86" spans="1:14" x14ac:dyDescent="0.5">
      <c r="A86" s="1013"/>
      <c r="B86" s="1013"/>
      <c r="C86" s="1013"/>
      <c r="D86" s="1013"/>
      <c r="E86" s="1013"/>
      <c r="F86" s="1013"/>
      <c r="G86" s="1013"/>
      <c r="H86" s="1013"/>
      <c r="I86" s="1013"/>
      <c r="J86" s="1013"/>
      <c r="K86" s="1013"/>
      <c r="L86" s="1013"/>
      <c r="M86" s="1013"/>
      <c r="N86" s="1013"/>
    </row>
    <row r="87" spans="1:14" x14ac:dyDescent="0.5">
      <c r="A87" s="1013"/>
      <c r="B87" s="1013"/>
      <c r="C87" s="1013"/>
      <c r="D87" s="1013"/>
      <c r="E87" s="1013"/>
      <c r="F87" s="1013"/>
      <c r="G87" s="1013"/>
      <c r="H87" s="1013"/>
      <c r="I87" s="1013"/>
      <c r="J87" s="1013"/>
      <c r="K87" s="1013"/>
      <c r="L87" s="1013"/>
      <c r="M87" s="1013"/>
      <c r="N87" s="1013"/>
    </row>
    <row r="88" spans="1:14" x14ac:dyDescent="0.5">
      <c r="A88" s="1013"/>
      <c r="B88" s="1013"/>
      <c r="C88" s="1013"/>
      <c r="D88" s="1013"/>
      <c r="E88" s="1013"/>
      <c r="F88" s="1013"/>
      <c r="G88" s="1013"/>
      <c r="H88" s="1013"/>
      <c r="I88" s="1013"/>
      <c r="J88" s="1013"/>
      <c r="K88" s="1013"/>
      <c r="L88" s="1013"/>
      <c r="M88" s="1013"/>
      <c r="N88" s="1013"/>
    </row>
    <row r="89" spans="1:14" x14ac:dyDescent="0.5">
      <c r="A89" s="334"/>
      <c r="B89" s="334"/>
      <c r="C89" s="334"/>
      <c r="D89" s="334"/>
      <c r="E89" s="334"/>
      <c r="F89" s="334"/>
      <c r="G89" s="334"/>
      <c r="H89" s="334"/>
      <c r="I89" s="334"/>
      <c r="J89" s="334"/>
      <c r="K89" s="334"/>
      <c r="L89" s="334"/>
      <c r="M89" s="334"/>
      <c r="N89" s="334"/>
    </row>
    <row r="90" spans="1:14" x14ac:dyDescent="0.5">
      <c r="A90" s="334"/>
      <c r="B90" s="334"/>
      <c r="C90" s="334"/>
      <c r="D90" s="334"/>
      <c r="E90" s="334"/>
      <c r="F90" s="334"/>
      <c r="G90" s="334"/>
      <c r="H90" s="334"/>
      <c r="I90" s="334"/>
      <c r="J90" s="334"/>
      <c r="K90" s="334"/>
      <c r="L90" s="334"/>
      <c r="M90" s="334"/>
      <c r="N90" s="334"/>
    </row>
    <row r="91" spans="1:14" x14ac:dyDescent="0.5">
      <c r="A91" s="334"/>
      <c r="B91" s="334"/>
      <c r="C91" s="334"/>
      <c r="D91" s="334"/>
      <c r="E91" s="334"/>
      <c r="F91" s="334"/>
      <c r="G91" s="334"/>
      <c r="H91" s="334"/>
      <c r="I91" s="334"/>
      <c r="J91" s="334"/>
      <c r="K91" s="334"/>
      <c r="L91" s="334"/>
      <c r="M91" s="334"/>
      <c r="N91" s="334"/>
    </row>
    <row r="92" spans="1:14" x14ac:dyDescent="0.5">
      <c r="A92" s="334"/>
      <c r="B92" s="334"/>
      <c r="C92" s="334"/>
      <c r="D92" s="334"/>
      <c r="E92" s="334"/>
      <c r="F92" s="334"/>
      <c r="G92" s="334"/>
      <c r="H92" s="334"/>
      <c r="I92" s="334"/>
      <c r="J92" s="334"/>
      <c r="K92" s="334"/>
      <c r="L92" s="334"/>
      <c r="M92" s="334"/>
      <c r="N92" s="334"/>
    </row>
    <row r="93" spans="1:14" x14ac:dyDescent="0.5">
      <c r="A93" s="334"/>
      <c r="B93" s="334"/>
      <c r="C93" s="334"/>
      <c r="D93" s="334"/>
      <c r="E93" s="334"/>
      <c r="F93" s="334"/>
      <c r="G93" s="334"/>
      <c r="H93" s="334"/>
      <c r="I93" s="334"/>
      <c r="J93" s="334"/>
      <c r="K93" s="334"/>
      <c r="L93" s="334"/>
      <c r="M93" s="334"/>
      <c r="N93" s="334"/>
    </row>
    <row r="94" spans="1:14" x14ac:dyDescent="0.5">
      <c r="A94" s="334"/>
      <c r="B94" s="334"/>
      <c r="C94" s="334"/>
      <c r="D94" s="334"/>
      <c r="E94" s="334"/>
      <c r="F94" s="334"/>
      <c r="G94" s="334"/>
      <c r="H94" s="334"/>
      <c r="I94" s="334"/>
      <c r="J94" s="334"/>
      <c r="K94" s="334"/>
      <c r="L94" s="334"/>
      <c r="M94" s="334"/>
      <c r="N94" s="334"/>
    </row>
    <row r="95" spans="1:14" x14ac:dyDescent="0.5">
      <c r="A95" s="334"/>
      <c r="B95" s="334"/>
      <c r="C95" s="334"/>
      <c r="D95" s="334"/>
      <c r="E95" s="334"/>
      <c r="F95" s="334"/>
      <c r="G95" s="334"/>
      <c r="H95" s="334"/>
      <c r="I95" s="334"/>
      <c r="J95" s="334"/>
      <c r="K95" s="334"/>
      <c r="L95" s="334"/>
      <c r="M95" s="334"/>
      <c r="N95" s="334"/>
    </row>
    <row r="96" spans="1:14" x14ac:dyDescent="0.5">
      <c r="A96" s="334"/>
      <c r="B96" s="334"/>
      <c r="C96" s="334"/>
      <c r="D96" s="334"/>
      <c r="E96" s="334"/>
      <c r="F96" s="334"/>
      <c r="G96" s="334"/>
      <c r="H96" s="334"/>
      <c r="I96" s="334"/>
      <c r="J96" s="334"/>
      <c r="K96" s="334"/>
      <c r="L96" s="334"/>
      <c r="M96" s="334"/>
      <c r="N96" s="334"/>
    </row>
    <row r="97" spans="1:14" x14ac:dyDescent="0.5">
      <c r="A97" s="334"/>
      <c r="B97" s="334"/>
      <c r="C97" s="334"/>
      <c r="D97" s="334"/>
      <c r="E97" s="334"/>
      <c r="F97" s="334"/>
      <c r="G97" s="334"/>
      <c r="H97" s="334"/>
      <c r="I97" s="334"/>
      <c r="J97" s="334"/>
      <c r="K97" s="334"/>
      <c r="L97" s="334"/>
      <c r="M97" s="334"/>
      <c r="N97" s="334"/>
    </row>
    <row r="98" spans="1:14" x14ac:dyDescent="0.5">
      <c r="A98" s="334"/>
      <c r="B98" s="334"/>
      <c r="C98" s="334"/>
      <c r="D98" s="334"/>
      <c r="E98" s="334"/>
      <c r="F98" s="334"/>
      <c r="G98" s="334"/>
      <c r="H98" s="334"/>
      <c r="I98" s="334"/>
      <c r="J98" s="334"/>
      <c r="K98" s="334"/>
      <c r="L98" s="334"/>
      <c r="M98" s="334"/>
      <c r="N98" s="334"/>
    </row>
    <row r="99" spans="1:14" x14ac:dyDescent="0.5">
      <c r="A99" s="334"/>
      <c r="B99" s="334"/>
      <c r="C99" s="334"/>
      <c r="D99" s="334"/>
      <c r="E99" s="334"/>
      <c r="F99" s="334"/>
      <c r="G99" s="334"/>
      <c r="H99" s="334"/>
      <c r="I99" s="334"/>
      <c r="J99" s="334"/>
      <c r="K99" s="334"/>
      <c r="L99" s="334"/>
      <c r="M99" s="334"/>
      <c r="N99" s="334"/>
    </row>
    <row r="100" spans="1:14" x14ac:dyDescent="0.5">
      <c r="A100" s="334"/>
      <c r="B100" s="334"/>
      <c r="C100" s="334"/>
      <c r="D100" s="334"/>
      <c r="E100" s="334"/>
      <c r="F100" s="334"/>
      <c r="G100" s="334"/>
      <c r="H100" s="334"/>
      <c r="I100" s="334"/>
      <c r="J100" s="334"/>
      <c r="K100" s="334"/>
      <c r="L100" s="334"/>
      <c r="M100" s="334"/>
      <c r="N100" s="334"/>
    </row>
    <row r="101" spans="1:14" x14ac:dyDescent="0.5">
      <c r="A101" s="334"/>
      <c r="B101" s="334"/>
      <c r="C101" s="334"/>
      <c r="D101" s="334"/>
      <c r="E101" s="334"/>
      <c r="F101" s="334"/>
      <c r="G101" s="334"/>
      <c r="H101" s="334"/>
      <c r="I101" s="334"/>
      <c r="J101" s="334"/>
      <c r="K101" s="334"/>
      <c r="L101" s="334"/>
      <c r="M101" s="334"/>
      <c r="N101" s="334"/>
    </row>
    <row r="102" spans="1:14" x14ac:dyDescent="0.5">
      <c r="A102" s="334"/>
      <c r="B102" s="334"/>
      <c r="C102" s="334"/>
      <c r="D102" s="334"/>
      <c r="E102" s="334"/>
      <c r="F102" s="334"/>
      <c r="G102" s="334"/>
      <c r="H102" s="334"/>
      <c r="I102" s="334"/>
      <c r="J102" s="334"/>
      <c r="K102" s="334"/>
      <c r="L102" s="334"/>
      <c r="M102" s="334"/>
      <c r="N102" s="334"/>
    </row>
    <row r="103" spans="1:14" x14ac:dyDescent="0.5">
      <c r="A103" s="334"/>
      <c r="B103" s="334"/>
      <c r="C103" s="334"/>
      <c r="D103" s="334"/>
      <c r="E103" s="334"/>
      <c r="F103" s="334"/>
      <c r="G103" s="334"/>
      <c r="H103" s="334"/>
      <c r="I103" s="334"/>
      <c r="J103" s="334"/>
      <c r="K103" s="334"/>
      <c r="L103" s="334"/>
      <c r="M103" s="334"/>
      <c r="N103" s="334"/>
    </row>
    <row r="104" spans="1:14" x14ac:dyDescent="0.5">
      <c r="A104" s="334"/>
      <c r="B104" s="334"/>
      <c r="C104" s="334"/>
      <c r="D104" s="334"/>
      <c r="E104" s="334"/>
      <c r="F104" s="334"/>
      <c r="G104" s="334"/>
      <c r="H104" s="334"/>
      <c r="I104" s="334"/>
      <c r="J104" s="334"/>
      <c r="K104" s="334"/>
      <c r="L104" s="334"/>
      <c r="M104" s="334"/>
      <c r="N104" s="334"/>
    </row>
    <row r="105" spans="1:14" x14ac:dyDescent="0.5">
      <c r="A105" s="334"/>
      <c r="B105" s="334"/>
      <c r="C105" s="334"/>
      <c r="D105" s="334"/>
      <c r="E105" s="334"/>
      <c r="F105" s="334"/>
      <c r="G105" s="334"/>
      <c r="H105" s="334"/>
      <c r="I105" s="334"/>
      <c r="J105" s="334"/>
      <c r="K105" s="334"/>
      <c r="L105" s="334"/>
      <c r="M105" s="334"/>
      <c r="N105" s="334"/>
    </row>
    <row r="106" spans="1:14" x14ac:dyDescent="0.5">
      <c r="A106" s="334"/>
      <c r="B106" s="334"/>
      <c r="C106" s="334"/>
      <c r="D106" s="334"/>
      <c r="E106" s="334"/>
      <c r="F106" s="334"/>
      <c r="G106" s="334"/>
      <c r="H106" s="334"/>
      <c r="I106" s="334"/>
      <c r="J106" s="334"/>
      <c r="K106" s="334"/>
      <c r="L106" s="334"/>
      <c r="M106" s="334"/>
      <c r="N106" s="334"/>
    </row>
    <row r="107" spans="1:14" x14ac:dyDescent="0.5">
      <c r="A107" s="334"/>
      <c r="B107" s="334"/>
      <c r="C107" s="334"/>
      <c r="D107" s="334"/>
      <c r="E107" s="334"/>
      <c r="F107" s="334"/>
      <c r="G107" s="334"/>
      <c r="H107" s="334"/>
      <c r="I107" s="334"/>
      <c r="J107" s="334"/>
      <c r="K107" s="334"/>
      <c r="L107" s="334"/>
      <c r="M107" s="334"/>
      <c r="N107" s="334"/>
    </row>
    <row r="108" spans="1:14" x14ac:dyDescent="0.5">
      <c r="A108" s="334"/>
      <c r="B108" s="334"/>
      <c r="C108" s="334"/>
      <c r="D108" s="334"/>
      <c r="E108" s="334"/>
      <c r="F108" s="334"/>
      <c r="G108" s="334"/>
      <c r="H108" s="334"/>
      <c r="I108" s="334"/>
      <c r="J108" s="334"/>
      <c r="K108" s="334"/>
      <c r="L108" s="334"/>
      <c r="M108" s="334"/>
      <c r="N108" s="334"/>
    </row>
    <row r="109" spans="1:14" x14ac:dyDescent="0.5">
      <c r="A109" s="334"/>
      <c r="B109" s="334"/>
      <c r="C109" s="334"/>
      <c r="D109" s="334"/>
      <c r="E109" s="334"/>
      <c r="F109" s="334"/>
      <c r="G109" s="334"/>
      <c r="H109" s="334"/>
      <c r="I109" s="334"/>
      <c r="J109" s="334"/>
      <c r="K109" s="334"/>
      <c r="L109" s="334"/>
      <c r="M109" s="334"/>
      <c r="N109" s="334"/>
    </row>
    <row r="110" spans="1:14" x14ac:dyDescent="0.5">
      <c r="A110" s="334"/>
      <c r="B110" s="334"/>
      <c r="C110" s="334"/>
      <c r="D110" s="334"/>
      <c r="E110" s="334"/>
      <c r="F110" s="334"/>
      <c r="G110" s="334"/>
      <c r="H110" s="334"/>
      <c r="I110" s="334"/>
      <c r="J110" s="334"/>
      <c r="K110" s="334"/>
      <c r="L110" s="334"/>
      <c r="M110" s="334"/>
      <c r="N110" s="334"/>
    </row>
    <row r="111" spans="1:14" x14ac:dyDescent="0.5">
      <c r="A111" s="334"/>
      <c r="B111" s="334"/>
      <c r="C111" s="334"/>
      <c r="D111" s="334"/>
      <c r="E111" s="334"/>
      <c r="F111" s="334"/>
      <c r="G111" s="334"/>
      <c r="H111" s="334"/>
      <c r="I111" s="334"/>
      <c r="J111" s="334"/>
      <c r="K111" s="334"/>
      <c r="L111" s="334"/>
      <c r="M111" s="334"/>
      <c r="N111" s="334"/>
    </row>
    <row r="112" spans="1:14" x14ac:dyDescent="0.5">
      <c r="A112" s="334"/>
      <c r="B112" s="334"/>
      <c r="C112" s="334"/>
      <c r="D112" s="334"/>
      <c r="E112" s="334"/>
      <c r="F112" s="334"/>
      <c r="G112" s="334"/>
      <c r="H112" s="334"/>
      <c r="I112" s="334"/>
      <c r="J112" s="334"/>
      <c r="K112" s="334"/>
      <c r="L112" s="334"/>
      <c r="M112" s="334"/>
      <c r="N112" s="334"/>
    </row>
    <row r="113" spans="1:14" x14ac:dyDescent="0.5">
      <c r="A113" s="334"/>
      <c r="B113" s="334"/>
      <c r="C113" s="334"/>
      <c r="D113" s="334"/>
      <c r="E113" s="334"/>
      <c r="F113" s="334"/>
      <c r="G113" s="334"/>
      <c r="H113" s="334"/>
      <c r="I113" s="334"/>
      <c r="J113" s="334"/>
      <c r="K113" s="334"/>
      <c r="L113" s="334"/>
      <c r="M113" s="334"/>
      <c r="N113" s="334"/>
    </row>
    <row r="114" spans="1:14" x14ac:dyDescent="0.5">
      <c r="A114" s="334"/>
      <c r="B114" s="334"/>
      <c r="C114" s="334"/>
      <c r="D114" s="334"/>
      <c r="E114" s="334"/>
      <c r="F114" s="334"/>
      <c r="G114" s="334"/>
      <c r="H114" s="334"/>
      <c r="I114" s="334"/>
      <c r="J114" s="334"/>
      <c r="K114" s="334"/>
      <c r="L114" s="334"/>
      <c r="M114" s="334"/>
      <c r="N114" s="334"/>
    </row>
    <row r="115" spans="1:14" x14ac:dyDescent="0.5">
      <c r="A115" s="334"/>
      <c r="B115" s="334"/>
      <c r="C115" s="334"/>
      <c r="D115" s="334"/>
      <c r="E115" s="334"/>
      <c r="F115" s="334"/>
      <c r="G115" s="334"/>
      <c r="H115" s="334"/>
      <c r="I115" s="334"/>
      <c r="J115" s="334"/>
      <c r="K115" s="334"/>
      <c r="L115" s="334"/>
      <c r="M115" s="334"/>
      <c r="N115" s="334"/>
    </row>
    <row r="116" spans="1:14" x14ac:dyDescent="0.5">
      <c r="A116" s="334"/>
      <c r="B116" s="334"/>
      <c r="C116" s="334"/>
      <c r="D116" s="334"/>
      <c r="E116" s="334"/>
      <c r="F116" s="334"/>
      <c r="G116" s="334"/>
      <c r="H116" s="334"/>
      <c r="I116" s="334"/>
      <c r="J116" s="334"/>
      <c r="K116" s="334"/>
      <c r="L116" s="334"/>
      <c r="M116" s="334"/>
      <c r="N116" s="334"/>
    </row>
    <row r="117" spans="1:14" x14ac:dyDescent="0.5">
      <c r="A117" s="334"/>
      <c r="B117" s="334"/>
      <c r="C117" s="334"/>
      <c r="D117" s="334"/>
      <c r="E117" s="334"/>
      <c r="F117" s="334"/>
      <c r="G117" s="334"/>
      <c r="H117" s="334"/>
      <c r="I117" s="334"/>
      <c r="J117" s="334"/>
      <c r="K117" s="334"/>
      <c r="L117" s="334"/>
      <c r="M117" s="334"/>
      <c r="N117" s="334"/>
    </row>
    <row r="118" spans="1:14" x14ac:dyDescent="0.5">
      <c r="A118" s="334"/>
      <c r="B118" s="334"/>
      <c r="C118" s="334"/>
      <c r="D118" s="334"/>
      <c r="E118" s="334"/>
      <c r="F118" s="334"/>
      <c r="G118" s="334"/>
      <c r="H118" s="334"/>
      <c r="I118" s="334"/>
      <c r="J118" s="334"/>
      <c r="K118" s="334"/>
      <c r="L118" s="334"/>
      <c r="M118" s="334"/>
      <c r="N118" s="334"/>
    </row>
    <row r="119" spans="1:14" x14ac:dyDescent="0.5">
      <c r="A119" s="334"/>
      <c r="B119" s="334"/>
      <c r="C119" s="334"/>
      <c r="D119" s="334"/>
      <c r="E119" s="334"/>
      <c r="F119" s="334"/>
      <c r="G119" s="334"/>
      <c r="H119" s="334"/>
      <c r="I119" s="334"/>
      <c r="J119" s="334"/>
      <c r="K119" s="334"/>
      <c r="L119" s="334"/>
      <c r="M119" s="334"/>
      <c r="N119" s="334"/>
    </row>
    <row r="120" spans="1:14" x14ac:dyDescent="0.5">
      <c r="A120" s="334"/>
      <c r="B120" s="334"/>
      <c r="C120" s="334"/>
      <c r="D120" s="334"/>
      <c r="E120" s="334"/>
      <c r="F120" s="334"/>
      <c r="G120" s="334"/>
      <c r="H120" s="334"/>
      <c r="I120" s="334"/>
      <c r="J120" s="334"/>
      <c r="K120" s="334"/>
      <c r="L120" s="334"/>
      <c r="M120" s="334"/>
      <c r="N120" s="334"/>
    </row>
    <row r="121" spans="1:14" x14ac:dyDescent="0.5">
      <c r="A121" s="334"/>
      <c r="B121" s="334"/>
      <c r="C121" s="334"/>
      <c r="D121" s="334"/>
      <c r="E121" s="334"/>
      <c r="F121" s="334"/>
      <c r="G121" s="334"/>
      <c r="H121" s="334"/>
      <c r="I121" s="334"/>
      <c r="J121" s="334"/>
      <c r="K121" s="334"/>
      <c r="L121" s="334"/>
      <c r="M121" s="334"/>
      <c r="N121" s="334"/>
    </row>
    <row r="122" spans="1:14" x14ac:dyDescent="0.5">
      <c r="A122" s="334"/>
      <c r="B122" s="334"/>
      <c r="C122" s="334"/>
      <c r="D122" s="334"/>
      <c r="E122" s="334"/>
      <c r="F122" s="334"/>
      <c r="G122" s="334"/>
      <c r="H122" s="334"/>
      <c r="I122" s="334"/>
      <c r="J122" s="334"/>
      <c r="K122" s="334"/>
      <c r="L122" s="334"/>
      <c r="M122" s="334"/>
      <c r="N122" s="334"/>
    </row>
    <row r="123" spans="1:14" x14ac:dyDescent="0.5">
      <c r="A123" s="334"/>
      <c r="B123" s="334"/>
      <c r="C123" s="334"/>
      <c r="D123" s="334"/>
      <c r="E123" s="334"/>
      <c r="F123" s="334"/>
      <c r="G123" s="334"/>
      <c r="H123" s="334"/>
      <c r="I123" s="334"/>
      <c r="J123" s="334"/>
      <c r="K123" s="334"/>
      <c r="L123" s="334"/>
      <c r="M123" s="334"/>
      <c r="N123" s="334"/>
    </row>
    <row r="124" spans="1:14" x14ac:dyDescent="0.5">
      <c r="A124" s="334"/>
      <c r="B124" s="334"/>
      <c r="C124" s="334"/>
      <c r="D124" s="334"/>
      <c r="E124" s="334"/>
      <c r="F124" s="334"/>
      <c r="G124" s="334"/>
      <c r="H124" s="334"/>
      <c r="I124" s="334"/>
      <c r="J124" s="334"/>
      <c r="K124" s="334"/>
      <c r="L124" s="334"/>
      <c r="M124" s="334"/>
      <c r="N124" s="334"/>
    </row>
    <row r="125" spans="1:14" x14ac:dyDescent="0.5">
      <c r="A125" s="334"/>
      <c r="B125" s="334"/>
      <c r="C125" s="334"/>
      <c r="D125" s="334"/>
      <c r="E125" s="334"/>
      <c r="F125" s="334"/>
      <c r="G125" s="334"/>
      <c r="H125" s="334"/>
      <c r="I125" s="334"/>
      <c r="J125" s="334"/>
      <c r="K125" s="334"/>
      <c r="L125" s="334"/>
      <c r="M125" s="334"/>
      <c r="N125" s="334"/>
    </row>
    <row r="126" spans="1:14" x14ac:dyDescent="0.5">
      <c r="A126" s="334"/>
      <c r="B126" s="334"/>
      <c r="C126" s="334"/>
      <c r="D126" s="334"/>
      <c r="E126" s="334"/>
      <c r="F126" s="334"/>
      <c r="G126" s="334"/>
      <c r="H126" s="334"/>
      <c r="I126" s="334"/>
      <c r="J126" s="334"/>
      <c r="K126" s="334"/>
      <c r="L126" s="334"/>
      <c r="M126" s="334"/>
      <c r="N126" s="334"/>
    </row>
    <row r="127" spans="1:14" x14ac:dyDescent="0.5">
      <c r="A127" s="334"/>
      <c r="B127" s="334"/>
      <c r="C127" s="334"/>
      <c r="D127" s="334"/>
      <c r="E127" s="334"/>
      <c r="F127" s="334"/>
      <c r="G127" s="334"/>
      <c r="H127" s="334"/>
      <c r="I127" s="334"/>
      <c r="J127" s="334"/>
      <c r="K127" s="334"/>
      <c r="L127" s="334"/>
      <c r="M127" s="334"/>
      <c r="N127" s="334"/>
    </row>
    <row r="128" spans="1:14" x14ac:dyDescent="0.5">
      <c r="A128" s="334"/>
      <c r="B128" s="334"/>
      <c r="C128" s="334"/>
      <c r="D128" s="334"/>
      <c r="E128" s="334"/>
      <c r="F128" s="334"/>
      <c r="G128" s="334"/>
      <c r="H128" s="334"/>
      <c r="I128" s="334"/>
      <c r="J128" s="334"/>
      <c r="K128" s="334"/>
      <c r="L128" s="334"/>
      <c r="M128" s="334"/>
      <c r="N128" s="334"/>
    </row>
    <row r="129" spans="1:14" x14ac:dyDescent="0.5">
      <c r="A129" s="334"/>
      <c r="B129" s="334"/>
      <c r="C129" s="334"/>
      <c r="D129" s="334"/>
      <c r="E129" s="334"/>
      <c r="F129" s="334"/>
      <c r="G129" s="334"/>
      <c r="H129" s="334"/>
      <c r="I129" s="334"/>
      <c r="J129" s="334"/>
      <c r="K129" s="334"/>
      <c r="L129" s="334"/>
      <c r="M129" s="334"/>
      <c r="N129" s="334"/>
    </row>
    <row r="130" spans="1:14" x14ac:dyDescent="0.5">
      <c r="A130" s="334"/>
      <c r="B130" s="334"/>
      <c r="C130" s="334"/>
      <c r="D130" s="334"/>
      <c r="E130" s="334"/>
      <c r="F130" s="334"/>
      <c r="G130" s="334"/>
      <c r="H130" s="334"/>
      <c r="I130" s="334"/>
      <c r="J130" s="334"/>
      <c r="K130" s="334"/>
      <c r="L130" s="334"/>
      <c r="M130" s="334"/>
      <c r="N130" s="334"/>
    </row>
    <row r="131" spans="1:14" x14ac:dyDescent="0.5">
      <c r="A131" s="334"/>
      <c r="B131" s="334"/>
      <c r="C131" s="334"/>
      <c r="D131" s="334"/>
      <c r="E131" s="334"/>
      <c r="F131" s="334"/>
      <c r="G131" s="334"/>
      <c r="H131" s="334"/>
      <c r="I131" s="334"/>
      <c r="J131" s="334"/>
      <c r="K131" s="334"/>
      <c r="L131" s="334"/>
      <c r="M131" s="334"/>
      <c r="N131" s="334"/>
    </row>
    <row r="132" spans="1:14" x14ac:dyDescent="0.5">
      <c r="A132" s="334"/>
      <c r="B132" s="334"/>
      <c r="C132" s="334"/>
      <c r="D132" s="334"/>
      <c r="E132" s="334"/>
      <c r="F132" s="334"/>
      <c r="G132" s="334"/>
      <c r="H132" s="334"/>
      <c r="I132" s="334"/>
      <c r="J132" s="334"/>
      <c r="K132" s="334"/>
      <c r="L132" s="334"/>
      <c r="M132" s="334"/>
      <c r="N132" s="334"/>
    </row>
    <row r="133" spans="1:14" x14ac:dyDescent="0.5">
      <c r="A133" s="334"/>
      <c r="B133" s="334"/>
      <c r="C133" s="334"/>
      <c r="D133" s="334"/>
      <c r="E133" s="334"/>
      <c r="F133" s="334"/>
      <c r="G133" s="334"/>
      <c r="H133" s="334"/>
      <c r="I133" s="334"/>
      <c r="J133" s="334"/>
      <c r="K133" s="334"/>
      <c r="L133" s="334"/>
      <c r="M133" s="334"/>
      <c r="N133" s="334"/>
    </row>
    <row r="134" spans="1:14" x14ac:dyDescent="0.5">
      <c r="A134" s="334"/>
      <c r="B134" s="334"/>
      <c r="C134" s="334"/>
      <c r="D134" s="334"/>
      <c r="E134" s="334"/>
      <c r="F134" s="334"/>
      <c r="G134" s="334"/>
      <c r="H134" s="334"/>
      <c r="I134" s="334"/>
      <c r="J134" s="334"/>
      <c r="K134" s="334"/>
      <c r="L134" s="334"/>
      <c r="M134" s="334"/>
      <c r="N134" s="334"/>
    </row>
    <row r="135" spans="1:14" x14ac:dyDescent="0.5">
      <c r="A135" s="334"/>
      <c r="B135" s="334"/>
      <c r="C135" s="334"/>
      <c r="D135" s="334"/>
      <c r="E135" s="334"/>
      <c r="F135" s="334"/>
      <c r="G135" s="334"/>
      <c r="H135" s="334"/>
      <c r="I135" s="334"/>
      <c r="J135" s="334"/>
      <c r="K135" s="334"/>
      <c r="L135" s="334"/>
      <c r="M135" s="334"/>
      <c r="N135" s="334"/>
    </row>
    <row r="136" spans="1:14" x14ac:dyDescent="0.5">
      <c r="A136" s="334"/>
      <c r="B136" s="334"/>
      <c r="C136" s="334"/>
      <c r="D136" s="334"/>
      <c r="E136" s="334"/>
      <c r="F136" s="334"/>
      <c r="G136" s="334"/>
      <c r="H136" s="334"/>
      <c r="I136" s="334"/>
      <c r="J136" s="334"/>
      <c r="K136" s="334"/>
      <c r="L136" s="334"/>
      <c r="M136" s="334"/>
      <c r="N136" s="334"/>
    </row>
    <row r="137" spans="1:14" x14ac:dyDescent="0.5">
      <c r="A137" s="334"/>
      <c r="B137" s="334"/>
      <c r="C137" s="334"/>
      <c r="D137" s="334"/>
      <c r="E137" s="334"/>
      <c r="F137" s="334"/>
      <c r="G137" s="334"/>
      <c r="H137" s="334"/>
      <c r="I137" s="334"/>
      <c r="J137" s="334"/>
      <c r="K137" s="334"/>
      <c r="L137" s="334"/>
      <c r="M137" s="334"/>
      <c r="N137" s="334"/>
    </row>
    <row r="138" spans="1:14" x14ac:dyDescent="0.5">
      <c r="A138" s="334"/>
      <c r="B138" s="334"/>
      <c r="C138" s="334"/>
      <c r="D138" s="334"/>
      <c r="E138" s="334"/>
      <c r="F138" s="334"/>
      <c r="G138" s="334"/>
      <c r="H138" s="334"/>
      <c r="I138" s="334"/>
      <c r="J138" s="334"/>
      <c r="K138" s="334"/>
      <c r="L138" s="334"/>
      <c r="M138" s="334"/>
      <c r="N138" s="334"/>
    </row>
    <row r="139" spans="1:14" x14ac:dyDescent="0.5">
      <c r="A139" s="334"/>
      <c r="B139" s="334"/>
      <c r="C139" s="334"/>
      <c r="D139" s="334"/>
      <c r="E139" s="334"/>
      <c r="F139" s="334"/>
      <c r="G139" s="334"/>
      <c r="H139" s="334"/>
      <c r="I139" s="334"/>
      <c r="J139" s="334"/>
      <c r="K139" s="334"/>
      <c r="L139" s="334"/>
      <c r="M139" s="334"/>
      <c r="N139" s="334"/>
    </row>
    <row r="140" spans="1:14" x14ac:dyDescent="0.5">
      <c r="A140" s="334"/>
      <c r="B140" s="334"/>
      <c r="C140" s="334"/>
      <c r="D140" s="334"/>
      <c r="E140" s="334"/>
      <c r="F140" s="334"/>
      <c r="G140" s="334"/>
      <c r="H140" s="334"/>
      <c r="I140" s="334"/>
      <c r="J140" s="334"/>
      <c r="K140" s="334"/>
      <c r="L140" s="334"/>
      <c r="M140" s="334"/>
      <c r="N140" s="334"/>
    </row>
    <row r="141" spans="1:14" x14ac:dyDescent="0.5">
      <c r="A141" s="334"/>
      <c r="B141" s="334"/>
      <c r="C141" s="334"/>
      <c r="D141" s="334"/>
      <c r="E141" s="334"/>
      <c r="F141" s="334"/>
      <c r="G141" s="334"/>
      <c r="H141" s="334"/>
      <c r="I141" s="334"/>
      <c r="J141" s="334"/>
      <c r="K141" s="334"/>
      <c r="L141" s="334"/>
      <c r="M141" s="334"/>
      <c r="N141" s="334"/>
    </row>
    <row r="142" spans="1:14" x14ac:dyDescent="0.5">
      <c r="A142" s="334"/>
      <c r="B142" s="334"/>
      <c r="C142" s="334"/>
      <c r="D142" s="334"/>
      <c r="E142" s="334"/>
      <c r="F142" s="334"/>
      <c r="G142" s="334"/>
      <c r="H142" s="334"/>
      <c r="I142" s="334"/>
      <c r="J142" s="334"/>
      <c r="K142" s="334"/>
      <c r="L142" s="334"/>
      <c r="M142" s="334"/>
      <c r="N142" s="334"/>
    </row>
    <row r="143" spans="1:14" x14ac:dyDescent="0.5">
      <c r="A143" s="334"/>
      <c r="B143" s="334"/>
      <c r="C143" s="334"/>
      <c r="D143" s="334"/>
      <c r="E143" s="334"/>
      <c r="F143" s="334"/>
      <c r="G143" s="334"/>
      <c r="H143" s="334"/>
      <c r="I143" s="334"/>
      <c r="J143" s="334"/>
      <c r="K143" s="334"/>
      <c r="L143" s="334"/>
      <c r="M143" s="334"/>
      <c r="N143" s="334"/>
    </row>
    <row r="144" spans="1:14" x14ac:dyDescent="0.5">
      <c r="A144" s="334"/>
      <c r="B144" s="334"/>
      <c r="C144" s="334"/>
      <c r="D144" s="334"/>
      <c r="E144" s="334"/>
      <c r="F144" s="334"/>
      <c r="G144" s="334"/>
      <c r="H144" s="334"/>
      <c r="I144" s="334"/>
      <c r="J144" s="334"/>
      <c r="K144" s="334"/>
      <c r="L144" s="334"/>
      <c r="M144" s="334"/>
      <c r="N144" s="334"/>
    </row>
    <row r="145" spans="1:14" x14ac:dyDescent="0.5">
      <c r="A145" s="334"/>
      <c r="B145" s="334"/>
      <c r="C145" s="334"/>
      <c r="D145" s="334"/>
      <c r="E145" s="334"/>
      <c r="F145" s="334"/>
      <c r="G145" s="334"/>
      <c r="H145" s="334"/>
      <c r="I145" s="334"/>
      <c r="J145" s="334"/>
      <c r="K145" s="334"/>
      <c r="L145" s="334"/>
      <c r="M145" s="334"/>
      <c r="N145" s="334"/>
    </row>
    <row r="146" spans="1:14" x14ac:dyDescent="0.5">
      <c r="A146" s="334"/>
      <c r="B146" s="334"/>
      <c r="C146" s="334"/>
      <c r="D146" s="334"/>
      <c r="E146" s="334"/>
      <c r="F146" s="334"/>
      <c r="G146" s="334"/>
      <c r="H146" s="334"/>
      <c r="I146" s="334"/>
      <c r="J146" s="334"/>
      <c r="K146" s="334"/>
      <c r="L146" s="334"/>
      <c r="M146" s="334"/>
      <c r="N146" s="334"/>
    </row>
    <row r="147" spans="1:14" x14ac:dyDescent="0.5">
      <c r="A147" s="334"/>
      <c r="B147" s="334"/>
      <c r="C147" s="334"/>
      <c r="D147" s="334"/>
      <c r="E147" s="334"/>
      <c r="F147" s="334"/>
      <c r="G147" s="334"/>
      <c r="H147" s="334"/>
      <c r="I147" s="334"/>
      <c r="J147" s="334"/>
      <c r="K147" s="334"/>
      <c r="L147" s="334"/>
      <c r="M147" s="334"/>
      <c r="N147" s="334"/>
    </row>
    <row r="148" spans="1:14" x14ac:dyDescent="0.5">
      <c r="A148" s="334"/>
      <c r="B148" s="334"/>
      <c r="C148" s="334"/>
      <c r="D148" s="334"/>
      <c r="E148" s="334"/>
      <c r="F148" s="334"/>
      <c r="G148" s="334"/>
      <c r="H148" s="334"/>
      <c r="I148" s="334"/>
      <c r="J148" s="334"/>
      <c r="K148" s="334"/>
      <c r="L148" s="334"/>
      <c r="M148" s="334"/>
      <c r="N148" s="334"/>
    </row>
    <row r="149" spans="1:14" x14ac:dyDescent="0.5">
      <c r="A149" s="334"/>
      <c r="B149" s="334"/>
      <c r="C149" s="334"/>
      <c r="D149" s="334"/>
      <c r="E149" s="334"/>
      <c r="F149" s="334"/>
      <c r="G149" s="334"/>
      <c r="H149" s="334"/>
      <c r="I149" s="334"/>
      <c r="J149" s="334"/>
      <c r="K149" s="334"/>
      <c r="L149" s="334"/>
      <c r="M149" s="334"/>
      <c r="N149" s="334"/>
    </row>
    <row r="150" spans="1:14" x14ac:dyDescent="0.5">
      <c r="A150" s="334"/>
      <c r="B150" s="334"/>
      <c r="C150" s="334"/>
      <c r="D150" s="334"/>
      <c r="E150" s="334"/>
      <c r="F150" s="334"/>
      <c r="G150" s="334"/>
      <c r="H150" s="334"/>
      <c r="I150" s="334"/>
      <c r="J150" s="334"/>
      <c r="K150" s="334"/>
      <c r="L150" s="334"/>
      <c r="M150" s="334"/>
      <c r="N150" s="334"/>
    </row>
    <row r="151" spans="1:14" x14ac:dyDescent="0.5">
      <c r="A151" s="334"/>
      <c r="B151" s="334"/>
      <c r="C151" s="334"/>
      <c r="D151" s="334"/>
      <c r="E151" s="334"/>
      <c r="F151" s="334"/>
      <c r="G151" s="334"/>
      <c r="H151" s="334"/>
      <c r="I151" s="334"/>
      <c r="J151" s="334"/>
      <c r="K151" s="334"/>
      <c r="L151" s="334"/>
      <c r="M151" s="334"/>
      <c r="N151" s="334"/>
    </row>
    <row r="152" spans="1:14" x14ac:dyDescent="0.5">
      <c r="A152" s="334"/>
      <c r="B152" s="334"/>
      <c r="C152" s="334"/>
      <c r="D152" s="334"/>
      <c r="E152" s="334"/>
      <c r="F152" s="334"/>
      <c r="G152" s="334"/>
      <c r="H152" s="334"/>
      <c r="I152" s="334"/>
      <c r="J152" s="334"/>
      <c r="K152" s="334"/>
      <c r="L152" s="334"/>
      <c r="M152" s="334"/>
      <c r="N152" s="334"/>
    </row>
    <row r="153" spans="1:14" x14ac:dyDescent="0.5">
      <c r="A153" s="334"/>
      <c r="B153" s="334"/>
      <c r="C153" s="334"/>
      <c r="D153" s="334"/>
      <c r="E153" s="334"/>
      <c r="F153" s="334"/>
      <c r="G153" s="334"/>
      <c r="H153" s="334"/>
      <c r="I153" s="334"/>
      <c r="J153" s="334"/>
      <c r="K153" s="334"/>
      <c r="L153" s="334"/>
      <c r="M153" s="334"/>
      <c r="N153" s="334"/>
    </row>
    <row r="154" spans="1:14" x14ac:dyDescent="0.5">
      <c r="A154" s="334"/>
      <c r="B154" s="334"/>
      <c r="C154" s="334"/>
      <c r="D154" s="334"/>
      <c r="E154" s="334"/>
      <c r="F154" s="334"/>
      <c r="G154" s="334"/>
      <c r="H154" s="334"/>
      <c r="I154" s="334"/>
      <c r="J154" s="334"/>
      <c r="K154" s="334"/>
      <c r="L154" s="334"/>
      <c r="M154" s="334"/>
      <c r="N154" s="334"/>
    </row>
    <row r="155" spans="1:14" x14ac:dyDescent="0.5">
      <c r="A155" s="334"/>
      <c r="B155" s="334"/>
      <c r="C155" s="334"/>
      <c r="D155" s="334"/>
      <c r="E155" s="334"/>
      <c r="F155" s="334"/>
      <c r="G155" s="334"/>
      <c r="H155" s="334"/>
      <c r="I155" s="334"/>
      <c r="J155" s="334"/>
      <c r="K155" s="334"/>
      <c r="L155" s="334"/>
      <c r="M155" s="334"/>
      <c r="N155" s="334"/>
    </row>
    <row r="156" spans="1:14" x14ac:dyDescent="0.5">
      <c r="A156" s="334"/>
      <c r="B156" s="334"/>
      <c r="C156" s="334"/>
      <c r="D156" s="334"/>
      <c r="E156" s="334"/>
      <c r="F156" s="334"/>
      <c r="G156" s="334"/>
      <c r="H156" s="334"/>
      <c r="I156" s="334"/>
      <c r="J156" s="334"/>
      <c r="K156" s="334"/>
      <c r="L156" s="334"/>
      <c r="M156" s="334"/>
      <c r="N156" s="334"/>
    </row>
    <row r="157" spans="1:14" x14ac:dyDescent="0.5">
      <c r="A157" s="334"/>
      <c r="B157" s="334"/>
      <c r="C157" s="334"/>
      <c r="D157" s="334"/>
      <c r="E157" s="334"/>
      <c r="F157" s="334"/>
      <c r="G157" s="334"/>
      <c r="H157" s="334"/>
      <c r="I157" s="334"/>
      <c r="J157" s="334"/>
      <c r="K157" s="334"/>
      <c r="L157" s="334"/>
      <c r="M157" s="334"/>
      <c r="N157" s="334"/>
    </row>
    <row r="158" spans="1:14" x14ac:dyDescent="0.5">
      <c r="A158" s="334"/>
      <c r="B158" s="334"/>
      <c r="C158" s="334"/>
      <c r="D158" s="334"/>
      <c r="E158" s="334"/>
      <c r="F158" s="334"/>
      <c r="G158" s="334"/>
      <c r="H158" s="334"/>
      <c r="I158" s="334"/>
      <c r="J158" s="334"/>
      <c r="K158" s="334"/>
      <c r="L158" s="334"/>
      <c r="M158" s="334"/>
      <c r="N158" s="334"/>
    </row>
    <row r="159" spans="1:14" x14ac:dyDescent="0.5">
      <c r="A159" s="334"/>
      <c r="B159" s="334"/>
      <c r="C159" s="334"/>
      <c r="D159" s="334"/>
      <c r="E159" s="334"/>
      <c r="F159" s="334"/>
      <c r="G159" s="334"/>
      <c r="H159" s="334"/>
      <c r="I159" s="334"/>
      <c r="J159" s="334"/>
      <c r="K159" s="334"/>
      <c r="L159" s="334"/>
      <c r="M159" s="334"/>
      <c r="N159" s="334"/>
    </row>
    <row r="160" spans="1:14" x14ac:dyDescent="0.5">
      <c r="A160" s="334"/>
      <c r="B160" s="334"/>
      <c r="C160" s="334"/>
      <c r="D160" s="334"/>
      <c r="E160" s="334"/>
      <c r="F160" s="334"/>
      <c r="G160" s="334"/>
      <c r="H160" s="334"/>
      <c r="I160" s="334"/>
      <c r="J160" s="334"/>
      <c r="K160" s="334"/>
      <c r="L160" s="334"/>
      <c r="M160" s="334"/>
      <c r="N160" s="334"/>
    </row>
    <row r="161" spans="1:14" x14ac:dyDescent="0.5">
      <c r="A161" s="334"/>
      <c r="B161" s="334"/>
      <c r="C161" s="334"/>
      <c r="D161" s="334"/>
      <c r="E161" s="334"/>
      <c r="F161" s="334"/>
      <c r="G161" s="334"/>
      <c r="H161" s="334"/>
      <c r="I161" s="334"/>
      <c r="J161" s="334"/>
      <c r="K161" s="334"/>
      <c r="L161" s="334"/>
      <c r="M161" s="334"/>
      <c r="N161" s="334"/>
    </row>
    <row r="162" spans="1:14" x14ac:dyDescent="0.5">
      <c r="A162" s="334"/>
      <c r="B162" s="334"/>
      <c r="C162" s="334"/>
      <c r="D162" s="334"/>
      <c r="E162" s="334"/>
      <c r="F162" s="334"/>
      <c r="G162" s="334"/>
      <c r="H162" s="334"/>
      <c r="I162" s="334"/>
      <c r="J162" s="334"/>
      <c r="K162" s="334"/>
      <c r="L162" s="334"/>
      <c r="M162" s="334"/>
      <c r="N162" s="334"/>
    </row>
    <row r="163" spans="1:14" x14ac:dyDescent="0.5">
      <c r="A163" s="334"/>
      <c r="B163" s="334"/>
      <c r="C163" s="334"/>
      <c r="D163" s="334"/>
      <c r="E163" s="334"/>
      <c r="F163" s="334"/>
      <c r="G163" s="334"/>
      <c r="H163" s="334"/>
      <c r="I163" s="334"/>
      <c r="J163" s="334"/>
      <c r="K163" s="334"/>
      <c r="L163" s="334"/>
      <c r="M163" s="334"/>
      <c r="N163" s="334"/>
    </row>
    <row r="164" spans="1:14" x14ac:dyDescent="0.5">
      <c r="A164" s="334"/>
      <c r="B164" s="334"/>
      <c r="C164" s="334"/>
      <c r="D164" s="334"/>
      <c r="E164" s="334"/>
      <c r="F164" s="334"/>
      <c r="G164" s="334"/>
      <c r="H164" s="334"/>
      <c r="I164" s="334"/>
      <c r="J164" s="334"/>
      <c r="K164" s="334"/>
      <c r="L164" s="334"/>
      <c r="M164" s="334"/>
      <c r="N164" s="334"/>
    </row>
    <row r="165" spans="1:14" x14ac:dyDescent="0.5">
      <c r="A165" s="334"/>
      <c r="B165" s="334"/>
      <c r="C165" s="334"/>
      <c r="D165" s="334"/>
      <c r="E165" s="334"/>
      <c r="F165" s="334"/>
      <c r="G165" s="334"/>
      <c r="H165" s="334"/>
      <c r="I165" s="334"/>
      <c r="J165" s="334"/>
      <c r="K165" s="334"/>
      <c r="L165" s="334"/>
      <c r="M165" s="334"/>
      <c r="N165" s="334"/>
    </row>
    <row r="166" spans="1:14" x14ac:dyDescent="0.5">
      <c r="A166" s="334"/>
      <c r="B166" s="334"/>
      <c r="C166" s="334"/>
      <c r="D166" s="334"/>
      <c r="E166" s="334"/>
      <c r="F166" s="334"/>
      <c r="G166" s="334"/>
      <c r="H166" s="334"/>
      <c r="I166" s="334"/>
      <c r="J166" s="334"/>
      <c r="K166" s="334"/>
      <c r="L166" s="334"/>
      <c r="M166" s="334"/>
      <c r="N166" s="334"/>
    </row>
    <row r="167" spans="1:14" x14ac:dyDescent="0.5">
      <c r="A167" s="334"/>
      <c r="B167" s="334"/>
      <c r="C167" s="334"/>
      <c r="D167" s="334"/>
      <c r="E167" s="334"/>
      <c r="F167" s="334"/>
      <c r="G167" s="334"/>
      <c r="H167" s="334"/>
      <c r="I167" s="334"/>
      <c r="J167" s="334"/>
      <c r="K167" s="334"/>
      <c r="L167" s="334"/>
      <c r="M167" s="334"/>
      <c r="N167" s="334"/>
    </row>
    <row r="168" spans="1:14" x14ac:dyDescent="0.5">
      <c r="A168" s="334"/>
      <c r="B168" s="334"/>
      <c r="C168" s="334"/>
      <c r="D168" s="334"/>
      <c r="E168" s="334"/>
      <c r="F168" s="334"/>
      <c r="G168" s="334"/>
      <c r="H168" s="334"/>
      <c r="I168" s="334"/>
      <c r="J168" s="334"/>
      <c r="K168" s="334"/>
      <c r="L168" s="334"/>
      <c r="M168" s="334"/>
      <c r="N168" s="334"/>
    </row>
    <row r="169" spans="1:14" x14ac:dyDescent="0.5">
      <c r="A169" s="334"/>
      <c r="B169" s="334"/>
      <c r="C169" s="334"/>
      <c r="D169" s="334"/>
      <c r="E169" s="334"/>
      <c r="F169" s="334"/>
      <c r="G169" s="334"/>
      <c r="H169" s="334"/>
      <c r="I169" s="334"/>
      <c r="J169" s="334"/>
      <c r="K169" s="334"/>
      <c r="L169" s="334"/>
      <c r="M169" s="334"/>
      <c r="N169" s="334"/>
    </row>
    <row r="170" spans="1:14" x14ac:dyDescent="0.5">
      <c r="A170" s="334"/>
      <c r="B170" s="334"/>
      <c r="C170" s="334"/>
      <c r="D170" s="334"/>
      <c r="E170" s="334"/>
      <c r="F170" s="334"/>
      <c r="G170" s="334"/>
      <c r="H170" s="334"/>
      <c r="I170" s="334"/>
      <c r="J170" s="334"/>
      <c r="K170" s="334"/>
      <c r="L170" s="334"/>
      <c r="M170" s="334"/>
      <c r="N170" s="334"/>
    </row>
    <row r="171" spans="1:14" x14ac:dyDescent="0.5">
      <c r="A171" s="334"/>
      <c r="B171" s="334"/>
      <c r="C171" s="334"/>
      <c r="D171" s="334"/>
      <c r="E171" s="334"/>
      <c r="F171" s="334"/>
      <c r="G171" s="334"/>
      <c r="H171" s="334"/>
      <c r="I171" s="334"/>
      <c r="J171" s="334"/>
      <c r="K171" s="334"/>
      <c r="L171" s="334"/>
      <c r="M171" s="334"/>
      <c r="N171" s="334"/>
    </row>
    <row r="172" spans="1:14" x14ac:dyDescent="0.5">
      <c r="A172" s="334"/>
      <c r="B172" s="334"/>
      <c r="C172" s="334"/>
      <c r="D172" s="334"/>
      <c r="E172" s="334"/>
      <c r="F172" s="334"/>
      <c r="G172" s="334"/>
      <c r="H172" s="334"/>
      <c r="I172" s="334"/>
      <c r="J172" s="334"/>
      <c r="K172" s="334"/>
      <c r="L172" s="334"/>
      <c r="M172" s="334"/>
      <c r="N172" s="334"/>
    </row>
    <row r="173" spans="1:14" x14ac:dyDescent="0.5">
      <c r="A173" s="334"/>
      <c r="B173" s="334"/>
      <c r="C173" s="334"/>
      <c r="D173" s="334"/>
      <c r="E173" s="334"/>
      <c r="F173" s="334"/>
      <c r="G173" s="334"/>
      <c r="H173" s="334"/>
      <c r="I173" s="334"/>
      <c r="J173" s="334"/>
      <c r="K173" s="334"/>
      <c r="L173" s="334"/>
      <c r="M173" s="334"/>
      <c r="N173" s="334"/>
    </row>
    <row r="174" spans="1:14" x14ac:dyDescent="0.5">
      <c r="A174" s="334"/>
      <c r="B174" s="334"/>
      <c r="C174" s="334"/>
      <c r="D174" s="334"/>
      <c r="E174" s="334"/>
      <c r="F174" s="334"/>
      <c r="G174" s="334"/>
      <c r="H174" s="334"/>
      <c r="I174" s="334"/>
      <c r="J174" s="334"/>
      <c r="K174" s="334"/>
      <c r="L174" s="334"/>
      <c r="M174" s="334"/>
      <c r="N174" s="334"/>
    </row>
    <row r="175" spans="1:14" x14ac:dyDescent="0.5">
      <c r="A175" s="334"/>
      <c r="B175" s="334"/>
      <c r="C175" s="334"/>
      <c r="D175" s="334"/>
      <c r="E175" s="334"/>
      <c r="F175" s="334"/>
      <c r="G175" s="334"/>
      <c r="H175" s="334"/>
      <c r="I175" s="334"/>
      <c r="J175" s="334"/>
      <c r="K175" s="334"/>
      <c r="L175" s="334"/>
      <c r="M175" s="334"/>
      <c r="N175" s="334"/>
    </row>
    <row r="176" spans="1:14" x14ac:dyDescent="0.5">
      <c r="A176" s="334"/>
      <c r="B176" s="334"/>
      <c r="C176" s="334"/>
      <c r="D176" s="334"/>
      <c r="E176" s="334"/>
      <c r="F176" s="334"/>
      <c r="G176" s="334"/>
      <c r="H176" s="334"/>
      <c r="I176" s="334"/>
      <c r="J176" s="334"/>
      <c r="K176" s="334"/>
      <c r="L176" s="334"/>
      <c r="M176" s="334"/>
      <c r="N176" s="334"/>
    </row>
    <row r="177" spans="1:14" x14ac:dyDescent="0.5">
      <c r="A177" s="334"/>
      <c r="B177" s="334"/>
      <c r="C177" s="334"/>
      <c r="D177" s="334"/>
      <c r="E177" s="334"/>
      <c r="F177" s="334"/>
      <c r="G177" s="334"/>
      <c r="H177" s="334"/>
      <c r="I177" s="334"/>
      <c r="J177" s="334"/>
      <c r="K177" s="334"/>
      <c r="L177" s="334"/>
      <c r="M177" s="334"/>
      <c r="N177" s="334"/>
    </row>
    <row r="178" spans="1:14" x14ac:dyDescent="0.5">
      <c r="A178" s="334"/>
      <c r="B178" s="334"/>
      <c r="C178" s="334"/>
      <c r="D178" s="334"/>
      <c r="E178" s="334"/>
      <c r="F178" s="334"/>
      <c r="G178" s="334"/>
      <c r="H178" s="334"/>
      <c r="I178" s="334"/>
      <c r="J178" s="334"/>
      <c r="K178" s="334"/>
      <c r="L178" s="334"/>
      <c r="M178" s="334"/>
      <c r="N178" s="334"/>
    </row>
    <row r="179" spans="1:14" x14ac:dyDescent="0.5">
      <c r="A179" s="334"/>
      <c r="B179" s="334"/>
      <c r="C179" s="334"/>
      <c r="D179" s="334"/>
      <c r="E179" s="334"/>
      <c r="F179" s="334"/>
      <c r="G179" s="334"/>
      <c r="H179" s="334"/>
      <c r="I179" s="334"/>
      <c r="J179" s="334"/>
      <c r="K179" s="334"/>
      <c r="L179" s="334"/>
      <c r="M179" s="334"/>
      <c r="N179" s="334"/>
    </row>
    <row r="180" spans="1:14" x14ac:dyDescent="0.5">
      <c r="A180" s="334"/>
      <c r="B180" s="334"/>
      <c r="C180" s="334"/>
      <c r="D180" s="334"/>
      <c r="E180" s="334"/>
      <c r="F180" s="334"/>
      <c r="G180" s="334"/>
      <c r="H180" s="334"/>
      <c r="I180" s="334"/>
      <c r="J180" s="334"/>
      <c r="K180" s="334"/>
      <c r="L180" s="334"/>
      <c r="M180" s="334"/>
      <c r="N180" s="334"/>
    </row>
    <row r="181" spans="1:14" x14ac:dyDescent="0.5">
      <c r="A181" s="334"/>
      <c r="B181" s="334"/>
      <c r="C181" s="334"/>
      <c r="D181" s="334"/>
      <c r="E181" s="334"/>
      <c r="F181" s="334"/>
      <c r="G181" s="334"/>
      <c r="H181" s="334"/>
      <c r="I181" s="334"/>
      <c r="J181" s="334"/>
      <c r="K181" s="334"/>
      <c r="L181" s="334"/>
      <c r="M181" s="334"/>
      <c r="N181" s="334"/>
    </row>
    <row r="182" spans="1:14" x14ac:dyDescent="0.5">
      <c r="A182" s="334"/>
      <c r="B182" s="334"/>
      <c r="C182" s="334"/>
      <c r="D182" s="334"/>
      <c r="E182" s="334"/>
      <c r="F182" s="334"/>
      <c r="G182" s="334"/>
      <c r="H182" s="334"/>
      <c r="I182" s="334"/>
      <c r="J182" s="334"/>
      <c r="K182" s="334"/>
      <c r="L182" s="334"/>
      <c r="M182" s="334"/>
      <c r="N182" s="334"/>
    </row>
    <row r="183" spans="1:14" x14ac:dyDescent="0.5">
      <c r="A183" s="334"/>
      <c r="B183" s="334"/>
      <c r="C183" s="334"/>
      <c r="D183" s="334"/>
      <c r="E183" s="334"/>
      <c r="F183" s="334"/>
      <c r="G183" s="334"/>
      <c r="H183" s="334"/>
      <c r="I183" s="334"/>
      <c r="J183" s="334"/>
      <c r="K183" s="334"/>
      <c r="L183" s="334"/>
      <c r="M183" s="334"/>
      <c r="N183" s="334"/>
    </row>
    <row r="184" spans="1:14" x14ac:dyDescent="0.5">
      <c r="A184" s="334"/>
      <c r="B184" s="334"/>
      <c r="C184" s="334"/>
      <c r="D184" s="334"/>
      <c r="E184" s="334"/>
      <c r="F184" s="334"/>
      <c r="G184" s="334"/>
      <c r="H184" s="334"/>
      <c r="I184" s="334"/>
      <c r="J184" s="334"/>
      <c r="K184" s="334"/>
      <c r="L184" s="334"/>
      <c r="M184" s="334"/>
      <c r="N184" s="334"/>
    </row>
    <row r="185" spans="1:14" x14ac:dyDescent="0.5">
      <c r="A185" s="334"/>
      <c r="B185" s="334"/>
      <c r="C185" s="334"/>
      <c r="D185" s="334"/>
      <c r="E185" s="334"/>
      <c r="F185" s="334"/>
      <c r="G185" s="334"/>
      <c r="H185" s="334"/>
      <c r="I185" s="334"/>
      <c r="J185" s="334"/>
      <c r="K185" s="334"/>
      <c r="L185" s="334"/>
      <c r="M185" s="334"/>
      <c r="N185" s="334"/>
    </row>
    <row r="186" spans="1:14" x14ac:dyDescent="0.5">
      <c r="A186" s="334"/>
      <c r="B186" s="334"/>
      <c r="C186" s="334"/>
      <c r="D186" s="334"/>
      <c r="E186" s="334"/>
      <c r="F186" s="334"/>
      <c r="G186" s="334"/>
      <c r="H186" s="334"/>
      <c r="I186" s="334"/>
      <c r="J186" s="334"/>
      <c r="K186" s="334"/>
      <c r="L186" s="334"/>
      <c r="M186" s="334"/>
      <c r="N186" s="334"/>
    </row>
    <row r="187" spans="1:14" x14ac:dyDescent="0.5">
      <c r="A187" s="334"/>
      <c r="B187" s="334"/>
      <c r="C187" s="334"/>
      <c r="D187" s="334"/>
      <c r="E187" s="334"/>
      <c r="F187" s="334"/>
      <c r="G187" s="334"/>
      <c r="H187" s="334"/>
      <c r="I187" s="334"/>
      <c r="J187" s="334"/>
      <c r="K187" s="334"/>
      <c r="L187" s="334"/>
      <c r="M187" s="334"/>
      <c r="N187" s="334"/>
    </row>
    <row r="188" spans="1:14" x14ac:dyDescent="0.5">
      <c r="A188" s="334"/>
      <c r="B188" s="334"/>
      <c r="C188" s="334"/>
      <c r="D188" s="334"/>
      <c r="E188" s="334"/>
      <c r="F188" s="334"/>
      <c r="G188" s="334"/>
      <c r="H188" s="334"/>
      <c r="I188" s="334"/>
      <c r="J188" s="334"/>
      <c r="K188" s="334"/>
      <c r="L188" s="334"/>
      <c r="M188" s="334"/>
      <c r="N188" s="334"/>
    </row>
    <row r="189" spans="1:14" x14ac:dyDescent="0.5">
      <c r="A189" s="334"/>
      <c r="B189" s="334"/>
      <c r="C189" s="334"/>
      <c r="D189" s="334"/>
      <c r="E189" s="334"/>
      <c r="F189" s="334"/>
      <c r="G189" s="334"/>
      <c r="H189" s="334"/>
      <c r="I189" s="334"/>
      <c r="J189" s="334"/>
      <c r="K189" s="334"/>
      <c r="L189" s="334"/>
      <c r="M189" s="334"/>
      <c r="N189" s="334"/>
    </row>
    <row r="190" spans="1:14" x14ac:dyDescent="0.5">
      <c r="A190" s="334"/>
      <c r="B190" s="334"/>
      <c r="C190" s="334"/>
      <c r="D190" s="334"/>
      <c r="E190" s="334"/>
      <c r="F190" s="334"/>
      <c r="G190" s="334"/>
      <c r="H190" s="334"/>
      <c r="I190" s="334"/>
      <c r="J190" s="334"/>
      <c r="K190" s="334"/>
      <c r="L190" s="334"/>
      <c r="M190" s="334"/>
      <c r="N190" s="334"/>
    </row>
    <row r="191" spans="1:14" x14ac:dyDescent="0.5">
      <c r="A191" s="334"/>
      <c r="B191" s="334"/>
      <c r="C191" s="334"/>
      <c r="D191" s="334"/>
      <c r="E191" s="334"/>
      <c r="F191" s="334"/>
      <c r="G191" s="334"/>
      <c r="H191" s="334"/>
      <c r="I191" s="334"/>
      <c r="J191" s="334"/>
      <c r="K191" s="334"/>
      <c r="L191" s="334"/>
      <c r="M191" s="334"/>
      <c r="N191" s="334"/>
    </row>
    <row r="192" spans="1:14" x14ac:dyDescent="0.5">
      <c r="A192" s="334"/>
      <c r="B192" s="334"/>
      <c r="C192" s="334"/>
      <c r="D192" s="334"/>
      <c r="E192" s="334"/>
      <c r="F192" s="334"/>
      <c r="G192" s="334"/>
      <c r="H192" s="334"/>
      <c r="I192" s="334"/>
      <c r="J192" s="334"/>
      <c r="K192" s="334"/>
      <c r="L192" s="334"/>
      <c r="M192" s="334"/>
      <c r="N192" s="334"/>
    </row>
    <row r="193" spans="1:14" x14ac:dyDescent="0.5">
      <c r="A193" s="334"/>
      <c r="B193" s="334"/>
      <c r="C193" s="334"/>
      <c r="D193" s="334"/>
      <c r="E193" s="334"/>
      <c r="F193" s="334"/>
      <c r="G193" s="334"/>
      <c r="H193" s="334"/>
      <c r="I193" s="334"/>
      <c r="J193" s="334"/>
      <c r="K193" s="334"/>
      <c r="L193" s="334"/>
      <c r="M193" s="334"/>
      <c r="N193" s="334"/>
    </row>
    <row r="194" spans="1:14" x14ac:dyDescent="0.5">
      <c r="A194" s="334"/>
      <c r="B194" s="334"/>
      <c r="C194" s="334"/>
      <c r="D194" s="334"/>
      <c r="E194" s="334"/>
      <c r="F194" s="334"/>
      <c r="G194" s="334"/>
      <c r="H194" s="334"/>
      <c r="I194" s="334"/>
      <c r="J194" s="334"/>
      <c r="K194" s="334"/>
      <c r="L194" s="334"/>
      <c r="M194" s="334"/>
      <c r="N194" s="334"/>
    </row>
    <row r="195" spans="1:14" x14ac:dyDescent="0.5">
      <c r="A195" s="334"/>
      <c r="B195" s="334"/>
      <c r="C195" s="334"/>
      <c r="D195" s="334"/>
      <c r="E195" s="334"/>
      <c r="F195" s="334"/>
      <c r="G195" s="334"/>
      <c r="H195" s="334"/>
      <c r="I195" s="334"/>
      <c r="J195" s="334"/>
      <c r="K195" s="334"/>
      <c r="L195" s="334"/>
      <c r="M195" s="334"/>
      <c r="N195" s="334"/>
    </row>
    <row r="196" spans="1:14" x14ac:dyDescent="0.5">
      <c r="A196" s="334"/>
      <c r="B196" s="334"/>
      <c r="C196" s="334"/>
      <c r="D196" s="334"/>
      <c r="E196" s="334"/>
      <c r="F196" s="334"/>
      <c r="G196" s="334"/>
      <c r="H196" s="334"/>
      <c r="I196" s="334"/>
      <c r="J196" s="334"/>
      <c r="K196" s="334"/>
      <c r="L196" s="334"/>
      <c r="M196" s="334"/>
      <c r="N196" s="334"/>
    </row>
    <row r="197" spans="1:14" x14ac:dyDescent="0.5">
      <c r="A197" s="334"/>
      <c r="B197" s="334"/>
      <c r="C197" s="334"/>
      <c r="D197" s="334"/>
      <c r="E197" s="334"/>
      <c r="F197" s="334"/>
      <c r="G197" s="334"/>
      <c r="H197" s="334"/>
      <c r="I197" s="334"/>
      <c r="J197" s="334"/>
      <c r="K197" s="334"/>
      <c r="L197" s="334"/>
      <c r="M197" s="334"/>
      <c r="N197" s="334"/>
    </row>
    <row r="198" spans="1:14" x14ac:dyDescent="0.5">
      <c r="A198" s="334"/>
      <c r="B198" s="334"/>
      <c r="C198" s="334"/>
      <c r="D198" s="334"/>
      <c r="E198" s="334"/>
      <c r="F198" s="334"/>
      <c r="G198" s="334"/>
      <c r="H198" s="334"/>
      <c r="I198" s="334"/>
      <c r="J198" s="334"/>
      <c r="K198" s="334"/>
      <c r="L198" s="334"/>
      <c r="M198" s="334"/>
      <c r="N198" s="334"/>
    </row>
    <row r="199" spans="1:14" x14ac:dyDescent="0.5">
      <c r="A199" s="334"/>
      <c r="B199" s="334"/>
      <c r="C199" s="334"/>
      <c r="D199" s="334"/>
      <c r="E199" s="334"/>
      <c r="F199" s="334"/>
      <c r="G199" s="334"/>
      <c r="H199" s="334"/>
      <c r="I199" s="334"/>
      <c r="J199" s="334"/>
      <c r="K199" s="334"/>
      <c r="L199" s="334"/>
      <c r="M199" s="334"/>
      <c r="N199" s="334"/>
    </row>
    <row r="200" spans="1:14" x14ac:dyDescent="0.5">
      <c r="A200" s="334"/>
      <c r="B200" s="334"/>
      <c r="C200" s="334"/>
      <c r="D200" s="334"/>
      <c r="E200" s="334"/>
      <c r="F200" s="334"/>
      <c r="G200" s="334"/>
      <c r="H200" s="334"/>
      <c r="I200" s="334"/>
      <c r="J200" s="334"/>
      <c r="K200" s="334"/>
      <c r="L200" s="334"/>
      <c r="M200" s="334"/>
      <c r="N200" s="334"/>
    </row>
    <row r="201" spans="1:14" x14ac:dyDescent="0.5">
      <c r="A201" s="334"/>
      <c r="B201" s="334"/>
      <c r="C201" s="334"/>
      <c r="D201" s="334"/>
      <c r="E201" s="334"/>
      <c r="F201" s="334"/>
      <c r="G201" s="334"/>
      <c r="H201" s="334"/>
      <c r="I201" s="334"/>
      <c r="J201" s="334"/>
      <c r="K201" s="334"/>
      <c r="L201" s="334"/>
      <c r="M201" s="334"/>
      <c r="N201" s="334"/>
    </row>
    <row r="202" spans="1:14" x14ac:dyDescent="0.5">
      <c r="A202" s="334"/>
      <c r="B202" s="334"/>
      <c r="C202" s="334"/>
      <c r="D202" s="334"/>
      <c r="E202" s="334"/>
      <c r="F202" s="334"/>
      <c r="G202" s="334"/>
      <c r="H202" s="334"/>
      <c r="I202" s="334"/>
      <c r="J202" s="334"/>
      <c r="K202" s="334"/>
      <c r="L202" s="334"/>
      <c r="M202" s="334"/>
      <c r="N202" s="334"/>
    </row>
    <row r="203" spans="1:14" x14ac:dyDescent="0.5">
      <c r="A203" s="334"/>
      <c r="B203" s="334"/>
      <c r="C203" s="334"/>
      <c r="D203" s="334"/>
      <c r="E203" s="334"/>
      <c r="F203" s="334"/>
      <c r="G203" s="334"/>
      <c r="H203" s="334"/>
      <c r="I203" s="334"/>
      <c r="J203" s="334"/>
      <c r="K203" s="334"/>
      <c r="L203" s="334"/>
      <c r="M203" s="334"/>
      <c r="N203" s="334"/>
    </row>
    <row r="204" spans="1:14" x14ac:dyDescent="0.5">
      <c r="A204" s="334"/>
      <c r="B204" s="334"/>
      <c r="C204" s="334"/>
      <c r="D204" s="334"/>
      <c r="E204" s="334"/>
      <c r="F204" s="334"/>
      <c r="G204" s="334"/>
      <c r="H204" s="334"/>
      <c r="I204" s="334"/>
      <c r="J204" s="334"/>
      <c r="K204" s="334"/>
      <c r="L204" s="334"/>
      <c r="M204" s="334"/>
      <c r="N204" s="334"/>
    </row>
    <row r="205" spans="1:14" x14ac:dyDescent="0.5">
      <c r="A205" s="334"/>
      <c r="B205" s="334"/>
      <c r="C205" s="334"/>
      <c r="D205" s="334"/>
      <c r="E205" s="334"/>
      <c r="F205" s="334"/>
      <c r="G205" s="334"/>
      <c r="H205" s="334"/>
      <c r="I205" s="334"/>
      <c r="J205" s="334"/>
      <c r="K205" s="334"/>
      <c r="L205" s="334"/>
      <c r="M205" s="334"/>
      <c r="N205" s="334"/>
    </row>
    <row r="206" spans="1:14" x14ac:dyDescent="0.5">
      <c r="A206" s="334"/>
      <c r="B206" s="334"/>
      <c r="C206" s="334"/>
      <c r="D206" s="334"/>
      <c r="E206" s="334"/>
      <c r="F206" s="334"/>
      <c r="G206" s="334"/>
      <c r="H206" s="334"/>
      <c r="I206" s="334"/>
      <c r="J206" s="334"/>
      <c r="K206" s="334"/>
      <c r="L206" s="334"/>
      <c r="M206" s="334"/>
      <c r="N206" s="334"/>
    </row>
    <row r="207" spans="1:14" x14ac:dyDescent="0.5">
      <c r="A207" s="334"/>
      <c r="B207" s="334"/>
      <c r="C207" s="334"/>
      <c r="D207" s="334"/>
      <c r="E207" s="334"/>
      <c r="F207" s="334"/>
      <c r="G207" s="334"/>
      <c r="H207" s="334"/>
      <c r="I207" s="334"/>
      <c r="J207" s="334"/>
      <c r="K207" s="334"/>
      <c r="L207" s="334"/>
      <c r="M207" s="334"/>
      <c r="N207" s="334"/>
    </row>
    <row r="208" spans="1:14" x14ac:dyDescent="0.5">
      <c r="A208" s="334"/>
      <c r="B208" s="334"/>
      <c r="C208" s="334"/>
      <c r="D208" s="334"/>
      <c r="E208" s="334"/>
      <c r="F208" s="334"/>
      <c r="G208" s="334"/>
      <c r="H208" s="334"/>
      <c r="I208" s="334"/>
      <c r="J208" s="334"/>
      <c r="K208" s="334"/>
      <c r="L208" s="334"/>
      <c r="M208" s="334"/>
      <c r="N208" s="334"/>
    </row>
    <row r="209" spans="1:14" x14ac:dyDescent="0.5">
      <c r="A209" s="334"/>
      <c r="B209" s="334"/>
      <c r="C209" s="334"/>
      <c r="D209" s="334"/>
      <c r="E209" s="334"/>
      <c r="F209" s="334"/>
      <c r="G209" s="334"/>
      <c r="H209" s="334"/>
      <c r="I209" s="334"/>
      <c r="J209" s="334"/>
      <c r="K209" s="334"/>
      <c r="L209" s="334"/>
      <c r="M209" s="334"/>
      <c r="N209" s="334"/>
    </row>
    <row r="210" spans="1:14" x14ac:dyDescent="0.5">
      <c r="A210" s="334"/>
      <c r="B210" s="334"/>
      <c r="C210" s="334"/>
      <c r="D210" s="334"/>
      <c r="E210" s="334"/>
      <c r="F210" s="334"/>
      <c r="G210" s="334"/>
      <c r="H210" s="334"/>
      <c r="I210" s="334"/>
      <c r="J210" s="334"/>
      <c r="K210" s="334"/>
      <c r="L210" s="334"/>
      <c r="M210" s="334"/>
      <c r="N210" s="334"/>
    </row>
    <row r="211" spans="1:14" x14ac:dyDescent="0.5">
      <c r="A211" s="334"/>
      <c r="B211" s="334"/>
      <c r="C211" s="334"/>
      <c r="D211" s="334"/>
      <c r="E211" s="334"/>
      <c r="F211" s="334"/>
      <c r="G211" s="334"/>
      <c r="H211" s="334"/>
      <c r="I211" s="334"/>
      <c r="J211" s="334"/>
      <c r="K211" s="334"/>
      <c r="L211" s="334"/>
      <c r="M211" s="334"/>
      <c r="N211" s="334"/>
    </row>
    <row r="212" spans="1:14" x14ac:dyDescent="0.5">
      <c r="A212" s="334"/>
      <c r="B212" s="334"/>
      <c r="C212" s="334"/>
      <c r="D212" s="334"/>
      <c r="E212" s="334"/>
      <c r="F212" s="334"/>
      <c r="G212" s="334"/>
      <c r="H212" s="334"/>
      <c r="I212" s="334"/>
      <c r="J212" s="334"/>
      <c r="K212" s="334"/>
      <c r="L212" s="334"/>
      <c r="M212" s="334"/>
      <c r="N212" s="334"/>
    </row>
  </sheetData>
  <sheetProtection algorithmName="SHA-512" hashValue="GRVUpRThOPSx37ni2wY9O+UQuwu9Lz27pwhiIrwCVCwAaKC+lY64sChZ/TZZ+8th0STQyxi/icEZuW6ava45dQ==" saltValue="S3UvkDLOIDL1xgrOoGbphA==" spinCount="100000" sheet="1" objects="1" scenarios="1" selectLockedCells="1"/>
  <mergeCells count="129">
    <mergeCell ref="B74:G74"/>
    <mergeCell ref="H74:N74"/>
    <mergeCell ref="A69:N69"/>
    <mergeCell ref="B70:G70"/>
    <mergeCell ref="H70:N70"/>
    <mergeCell ref="B71:G71"/>
    <mergeCell ref="H71:N71"/>
    <mergeCell ref="B73:G73"/>
    <mergeCell ref="H73:N73"/>
    <mergeCell ref="H72:N72"/>
    <mergeCell ref="B72:G72"/>
    <mergeCell ref="B59:G59"/>
    <mergeCell ref="H59:N59"/>
    <mergeCell ref="B57:G57"/>
    <mergeCell ref="H57:N57"/>
    <mergeCell ref="B58:G58"/>
    <mergeCell ref="H58:N58"/>
    <mergeCell ref="B68:G68"/>
    <mergeCell ref="H68:N68"/>
    <mergeCell ref="A67:N67"/>
    <mergeCell ref="B66:G66"/>
    <mergeCell ref="H66:N66"/>
    <mergeCell ref="H61:N61"/>
    <mergeCell ref="B63:G63"/>
    <mergeCell ref="B65:G65"/>
    <mergeCell ref="H63:N63"/>
    <mergeCell ref="B64:G64"/>
    <mergeCell ref="H64:N64"/>
    <mergeCell ref="H65:N65"/>
    <mergeCell ref="A62:N62"/>
    <mergeCell ref="B61:G61"/>
    <mergeCell ref="B60:G60"/>
    <mergeCell ref="H60:N60"/>
    <mergeCell ref="H41:N41"/>
    <mergeCell ref="B42:G42"/>
    <mergeCell ref="B49:G49"/>
    <mergeCell ref="H49:N49"/>
    <mergeCell ref="B48:G48"/>
    <mergeCell ref="H48:N48"/>
    <mergeCell ref="B37:G37"/>
    <mergeCell ref="H37:N37"/>
    <mergeCell ref="B38:G38"/>
    <mergeCell ref="H38:N38"/>
    <mergeCell ref="H40:N40"/>
    <mergeCell ref="B45:G45"/>
    <mergeCell ref="H45:N45"/>
    <mergeCell ref="B31:G31"/>
    <mergeCell ref="B32:G32"/>
    <mergeCell ref="B39:G39"/>
    <mergeCell ref="B56:G56"/>
    <mergeCell ref="H56:N56"/>
    <mergeCell ref="B53:G53"/>
    <mergeCell ref="H53:N53"/>
    <mergeCell ref="B55:G55"/>
    <mergeCell ref="H55:N55"/>
    <mergeCell ref="B54:G54"/>
    <mergeCell ref="H54:N54"/>
    <mergeCell ref="B41:G41"/>
    <mergeCell ref="B46:G46"/>
    <mergeCell ref="H46:N46"/>
    <mergeCell ref="B43:G43"/>
    <mergeCell ref="H43:N43"/>
    <mergeCell ref="B44:G44"/>
    <mergeCell ref="B52:G52"/>
    <mergeCell ref="H52:N52"/>
    <mergeCell ref="H44:N44"/>
    <mergeCell ref="B51:G51"/>
    <mergeCell ref="H51:N51"/>
    <mergeCell ref="B36:G36"/>
    <mergeCell ref="A47:N47"/>
    <mergeCell ref="B18:G18"/>
    <mergeCell ref="B22:G22"/>
    <mergeCell ref="A23:N23"/>
    <mergeCell ref="B25:G25"/>
    <mergeCell ref="H24:N24"/>
    <mergeCell ref="H25:N25"/>
    <mergeCell ref="B24:G24"/>
    <mergeCell ref="B19:G19"/>
    <mergeCell ref="H19:N19"/>
    <mergeCell ref="H20:N20"/>
    <mergeCell ref="B15:G15"/>
    <mergeCell ref="H15:N15"/>
    <mergeCell ref="B16:G16"/>
    <mergeCell ref="H16:N16"/>
    <mergeCell ref="B17:G17"/>
    <mergeCell ref="H17:N17"/>
    <mergeCell ref="B12:G12"/>
    <mergeCell ref="H12:N12"/>
    <mergeCell ref="B13:G13"/>
    <mergeCell ref="H13:N13"/>
    <mergeCell ref="B14:G14"/>
    <mergeCell ref="H14:N14"/>
    <mergeCell ref="B9:G9"/>
    <mergeCell ref="H9:N9"/>
    <mergeCell ref="B10:G10"/>
    <mergeCell ref="H10:N10"/>
    <mergeCell ref="B11:G11"/>
    <mergeCell ref="H11:N11"/>
    <mergeCell ref="A4:N4"/>
    <mergeCell ref="A1:G1"/>
    <mergeCell ref="A6:N6"/>
    <mergeCell ref="B7:G7"/>
    <mergeCell ref="H7:N7"/>
    <mergeCell ref="B8:G8"/>
    <mergeCell ref="H8:N8"/>
    <mergeCell ref="B26:G26"/>
    <mergeCell ref="H26:N26"/>
    <mergeCell ref="B20:G20"/>
    <mergeCell ref="B21:G21"/>
    <mergeCell ref="H21:N21"/>
    <mergeCell ref="A50:N50"/>
    <mergeCell ref="B27:G27"/>
    <mergeCell ref="H27:N27"/>
    <mergeCell ref="H39:N39"/>
    <mergeCell ref="B40:G40"/>
    <mergeCell ref="A33:N33"/>
    <mergeCell ref="H36:N36"/>
    <mergeCell ref="A28:N28"/>
    <mergeCell ref="B29:G29"/>
    <mergeCell ref="B30:G30"/>
    <mergeCell ref="H42:N42"/>
    <mergeCell ref="B34:G34"/>
    <mergeCell ref="H34:N34"/>
    <mergeCell ref="B35:G35"/>
    <mergeCell ref="H35:N35"/>
    <mergeCell ref="H29:N29"/>
    <mergeCell ref="H30:N30"/>
    <mergeCell ref="H31:N31"/>
    <mergeCell ref="H32:N32"/>
  </mergeCells>
  <dataValidations count="1">
    <dataValidation type="list" allowBlank="1" showInputMessage="1" showErrorMessage="1" sqref="A24:A27 A29:A32 A51:A61 A63:A66 A70:A74 A7:A22 A34:A46 A48:A49 A68" xr:uid="{00000000-0002-0000-0400-000000000000}">
      <formula1>YNNA</formula1>
    </dataValidation>
  </dataValidations>
  <pageMargins left="0.7" right="0.7" top="0.75" bottom="0.75" header="0.3" footer="0.3"/>
  <pageSetup scale="82" fitToHeight="0" orientation="landscape" r:id="rId1"/>
  <rowBreaks count="2" manualBreakCount="2">
    <brk id="27" max="16383" man="1"/>
    <brk id="4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pageSetUpPr fitToPage="1"/>
  </sheetPr>
  <dimension ref="A1:X135"/>
  <sheetViews>
    <sheetView view="pageBreakPreview" zoomScaleNormal="100" zoomScaleSheetLayoutView="100" workbookViewId="0">
      <selection activeCell="A109" sqref="A109:N115"/>
    </sheetView>
  </sheetViews>
  <sheetFormatPr defaultColWidth="9.1328125" defaultRowHeight="14.25" x14ac:dyDescent="0.45"/>
  <cols>
    <col min="1" max="2" width="9.1328125" style="331"/>
    <col min="3" max="3" width="14.265625" style="331" customWidth="1"/>
    <col min="4" max="4" width="40" style="331" customWidth="1"/>
    <col min="5" max="14" width="9.1328125" style="331"/>
    <col min="15" max="15" width="9.1328125" customWidth="1"/>
    <col min="25" max="16384" width="9.1328125" style="331"/>
  </cols>
  <sheetData>
    <row r="1" spans="1:14" ht="30" customHeight="1" x14ac:dyDescent="0.45">
      <c r="A1" s="552" t="str">
        <f>Summary!A1</f>
        <v>Insert Project Name</v>
      </c>
      <c r="B1" s="553"/>
      <c r="C1" s="553"/>
      <c r="D1" s="553"/>
      <c r="E1" s="553"/>
      <c r="F1" s="553"/>
      <c r="G1" s="553"/>
      <c r="H1"/>
      <c r="I1"/>
      <c r="J1"/>
      <c r="K1"/>
      <c r="L1"/>
      <c r="M1"/>
      <c r="N1"/>
    </row>
    <row r="2" spans="1:14" ht="16.350000000000001" customHeight="1" x14ac:dyDescent="0.45">
      <c r="A2" s="308" t="s">
        <v>510</v>
      </c>
      <c r="B2" s="308"/>
      <c r="C2" s="308"/>
      <c r="D2" s="308"/>
      <c r="E2" s="308"/>
      <c r="F2" s="308"/>
      <c r="G2" s="308"/>
      <c r="H2" s="19"/>
      <c r="I2" s="19"/>
      <c r="J2" s="19"/>
      <c r="K2" s="19"/>
      <c r="L2" s="19"/>
      <c r="M2" s="19"/>
      <c r="N2" s="19"/>
    </row>
    <row r="3" spans="1:14" ht="16.350000000000001" customHeight="1" x14ac:dyDescent="0.45">
      <c r="A3" s="19"/>
      <c r="B3" s="19"/>
      <c r="C3" s="19"/>
      <c r="D3" s="19"/>
      <c r="E3" s="19"/>
      <c r="F3" s="19"/>
      <c r="G3" s="19"/>
      <c r="H3" s="19"/>
      <c r="I3" s="19"/>
      <c r="J3" s="19"/>
      <c r="K3" s="19"/>
      <c r="L3" s="19"/>
      <c r="M3" s="19"/>
      <c r="N3" s="19"/>
    </row>
    <row r="4" spans="1:14" ht="16.350000000000001" customHeight="1" x14ac:dyDescent="0.45">
      <c r="A4" s="19"/>
      <c r="B4" s="19"/>
      <c r="C4" s="19"/>
      <c r="D4" s="19"/>
      <c r="E4" s="19"/>
      <c r="F4" s="19"/>
      <c r="G4" s="19"/>
      <c r="H4" s="19"/>
      <c r="I4" s="19"/>
      <c r="J4" s="19"/>
      <c r="K4" s="19"/>
      <c r="L4" s="19"/>
      <c r="M4" s="19"/>
      <c r="N4" s="19"/>
    </row>
    <row r="5" spans="1:14" ht="16.350000000000001" customHeight="1" x14ac:dyDescent="0.45">
      <c r="A5" s="581" t="s">
        <v>511</v>
      </c>
      <c r="B5" s="584"/>
      <c r="C5" s="584"/>
      <c r="D5" s="585"/>
      <c r="E5" s="633"/>
      <c r="F5" s="739"/>
      <c r="G5" s="739"/>
      <c r="H5" s="739"/>
      <c r="I5" s="739"/>
      <c r="J5" s="739"/>
      <c r="K5" s="739"/>
      <c r="L5" s="739"/>
      <c r="M5" s="739"/>
      <c r="N5" s="740"/>
    </row>
    <row r="6" spans="1:14" ht="15.75" customHeight="1" x14ac:dyDescent="0.45">
      <c r="A6" s="760"/>
      <c r="B6" s="761"/>
      <c r="C6" s="761"/>
      <c r="D6" s="761"/>
      <c r="E6" s="761"/>
      <c r="F6" s="761"/>
      <c r="G6" s="761"/>
      <c r="H6" s="761"/>
      <c r="I6" s="761"/>
      <c r="J6" s="761"/>
      <c r="K6" s="761"/>
      <c r="L6" s="761"/>
      <c r="M6" s="761"/>
      <c r="N6" s="762"/>
    </row>
    <row r="7" spans="1:14" ht="16.350000000000001" customHeight="1" x14ac:dyDescent="0.45">
      <c r="A7" s="581" t="s">
        <v>512</v>
      </c>
      <c r="B7" s="584"/>
      <c r="C7" s="584"/>
      <c r="D7" s="585"/>
      <c r="E7" s="633"/>
      <c r="F7" s="739"/>
      <c r="G7" s="739"/>
      <c r="H7" s="739"/>
      <c r="I7" s="739"/>
      <c r="J7" s="739"/>
      <c r="K7" s="739"/>
      <c r="L7" s="739"/>
      <c r="M7" s="739"/>
      <c r="N7" s="740"/>
    </row>
    <row r="8" spans="1:14" ht="16.350000000000001" hidden="1" customHeight="1" x14ac:dyDescent="0.45">
      <c r="A8" s="738" t="s">
        <v>514</v>
      </c>
      <c r="B8" s="739"/>
      <c r="C8" s="739"/>
      <c r="D8" s="740"/>
      <c r="E8" s="633"/>
      <c r="F8" s="739"/>
      <c r="G8" s="739"/>
      <c r="H8" s="739"/>
      <c r="I8" s="739"/>
      <c r="J8" s="739"/>
      <c r="K8" s="739"/>
      <c r="L8" s="739"/>
      <c r="M8" s="739"/>
      <c r="N8" s="740"/>
    </row>
    <row r="9" spans="1:14" ht="16.350000000000001" hidden="1" customHeight="1" x14ac:dyDescent="0.45">
      <c r="A9" s="738" t="s">
        <v>672</v>
      </c>
      <c r="B9" s="739"/>
      <c r="C9" s="739"/>
      <c r="D9" s="740"/>
      <c r="E9" s="633"/>
      <c r="F9" s="739"/>
      <c r="G9" s="739"/>
      <c r="H9" s="739"/>
      <c r="I9" s="739"/>
      <c r="J9" s="739"/>
      <c r="K9" s="739"/>
      <c r="L9" s="739"/>
      <c r="M9" s="739"/>
      <c r="N9" s="740"/>
    </row>
    <row r="10" spans="1:14" ht="16.350000000000001" hidden="1" customHeight="1" x14ac:dyDescent="0.45">
      <c r="A10" s="738" t="s">
        <v>673</v>
      </c>
      <c r="B10" s="739"/>
      <c r="C10" s="739"/>
      <c r="D10" s="740"/>
      <c r="E10" s="633"/>
      <c r="F10" s="739"/>
      <c r="G10" s="739"/>
      <c r="H10" s="739"/>
      <c r="I10" s="739"/>
      <c r="J10" s="739"/>
      <c r="K10" s="739"/>
      <c r="L10" s="739"/>
      <c r="M10" s="739"/>
      <c r="N10" s="740"/>
    </row>
    <row r="11" spans="1:14" ht="16.350000000000001" hidden="1" customHeight="1" x14ac:dyDescent="0.45">
      <c r="A11" s="738" t="s">
        <v>674</v>
      </c>
      <c r="B11" s="739"/>
      <c r="C11" s="739"/>
      <c r="D11" s="740"/>
      <c r="E11" s="633"/>
      <c r="F11" s="739"/>
      <c r="G11" s="739"/>
      <c r="H11" s="739"/>
      <c r="I11" s="739"/>
      <c r="J11" s="739"/>
      <c r="K11" s="739"/>
      <c r="L11" s="739"/>
      <c r="M11" s="739"/>
      <c r="N11" s="740"/>
    </row>
    <row r="12" spans="1:14" ht="16.350000000000001" hidden="1" customHeight="1" x14ac:dyDescent="0.45">
      <c r="A12" s="738" t="s">
        <v>675</v>
      </c>
      <c r="B12" s="739"/>
      <c r="C12" s="739"/>
      <c r="D12" s="740"/>
      <c r="E12" s="633"/>
      <c r="F12" s="739"/>
      <c r="G12" s="739"/>
      <c r="H12" s="739"/>
      <c r="I12" s="739"/>
      <c r="J12" s="739"/>
      <c r="K12" s="739"/>
      <c r="L12" s="739"/>
      <c r="M12" s="739"/>
      <c r="N12" s="740"/>
    </row>
    <row r="13" spans="1:14" ht="16.350000000000001" hidden="1" customHeight="1" x14ac:dyDescent="0.45">
      <c r="A13" s="738" t="s">
        <v>676</v>
      </c>
      <c r="B13" s="739"/>
      <c r="C13" s="739"/>
      <c r="D13" s="740"/>
      <c r="E13" s="633"/>
      <c r="F13" s="739"/>
      <c r="G13" s="739"/>
      <c r="H13" s="739"/>
      <c r="I13" s="739"/>
      <c r="J13" s="739"/>
      <c r="K13" s="739"/>
      <c r="L13" s="739"/>
      <c r="M13" s="739"/>
      <c r="N13" s="740"/>
    </row>
    <row r="14" spans="1:14" ht="16.350000000000001" hidden="1" customHeight="1" x14ac:dyDescent="0.45">
      <c r="A14" s="738" t="s">
        <v>677</v>
      </c>
      <c r="B14" s="739"/>
      <c r="C14" s="739"/>
      <c r="D14" s="740"/>
      <c r="E14" s="633"/>
      <c r="F14" s="739"/>
      <c r="G14" s="739"/>
      <c r="H14" s="739"/>
      <c r="I14" s="739"/>
      <c r="J14" s="739"/>
      <c r="K14" s="739"/>
      <c r="L14" s="739"/>
      <c r="M14" s="739"/>
      <c r="N14" s="740"/>
    </row>
    <row r="15" spans="1:14" ht="16.350000000000001" hidden="1" customHeight="1" x14ac:dyDescent="0.45">
      <c r="A15" s="738" t="s">
        <v>678</v>
      </c>
      <c r="B15" s="739"/>
      <c r="C15" s="739"/>
      <c r="D15" s="740"/>
      <c r="E15" s="633"/>
      <c r="F15" s="739"/>
      <c r="G15" s="739"/>
      <c r="H15" s="739"/>
      <c r="I15" s="739"/>
      <c r="J15" s="739"/>
      <c r="K15" s="739"/>
      <c r="L15" s="739"/>
      <c r="M15" s="739"/>
      <c r="N15" s="740"/>
    </row>
    <row r="16" spans="1:14" ht="16.350000000000001" hidden="1" customHeight="1" x14ac:dyDescent="0.45">
      <c r="A16" s="760"/>
      <c r="B16" s="761"/>
      <c r="C16" s="761"/>
      <c r="D16" s="761"/>
      <c r="E16" s="761"/>
      <c r="F16" s="761"/>
      <c r="G16" s="761"/>
      <c r="H16" s="761"/>
      <c r="I16" s="761"/>
      <c r="J16" s="761"/>
      <c r="K16" s="761"/>
      <c r="L16" s="761"/>
      <c r="M16" s="761"/>
      <c r="N16" s="762"/>
    </row>
    <row r="17" spans="1:14" ht="16.350000000000001" customHeight="1" x14ac:dyDescent="0.45">
      <c r="A17" s="581" t="s">
        <v>519</v>
      </c>
      <c r="B17" s="584"/>
      <c r="C17" s="584"/>
      <c r="D17" s="585"/>
      <c r="E17" s="633"/>
      <c r="F17" s="739"/>
      <c r="G17" s="739"/>
      <c r="H17" s="739"/>
      <c r="I17" s="739"/>
      <c r="J17" s="739"/>
      <c r="K17" s="739"/>
      <c r="L17" s="739"/>
      <c r="M17" s="739"/>
      <c r="N17" s="740"/>
    </row>
    <row r="18" spans="1:14" ht="16.350000000000001" customHeight="1" x14ac:dyDescent="0.45">
      <c r="A18" s="581" t="s">
        <v>520</v>
      </c>
      <c r="B18" s="584"/>
      <c r="C18" s="584"/>
      <c r="D18" s="585"/>
      <c r="E18" s="633"/>
      <c r="F18" s="739"/>
      <c r="G18" s="739"/>
      <c r="H18" s="739"/>
      <c r="I18" s="739"/>
      <c r="J18" s="739"/>
      <c r="K18" s="739"/>
      <c r="L18" s="739"/>
      <c r="M18" s="739"/>
      <c r="N18" s="740"/>
    </row>
    <row r="19" spans="1:14" ht="16.350000000000001" customHeight="1" x14ac:dyDescent="0.45">
      <c r="A19" s="307"/>
      <c r="B19" s="314"/>
      <c r="C19" s="314"/>
      <c r="D19" s="314"/>
      <c r="E19" s="314"/>
      <c r="F19" s="314"/>
      <c r="G19" s="314"/>
      <c r="H19" s="314"/>
      <c r="I19" s="314"/>
      <c r="J19" s="314"/>
      <c r="K19" s="314"/>
      <c r="L19" s="314"/>
      <c r="M19" s="314"/>
      <c r="N19" s="423"/>
    </row>
    <row r="20" spans="1:14" ht="16.350000000000001" customHeight="1" x14ac:dyDescent="0.45">
      <c r="A20" s="757" t="s">
        <v>630</v>
      </c>
      <c r="B20" s="758"/>
      <c r="C20" s="758"/>
      <c r="D20" s="758"/>
      <c r="E20" s="758"/>
      <c r="F20" s="758"/>
      <c r="G20" s="758"/>
      <c r="H20" s="758"/>
      <c r="I20" s="758"/>
      <c r="J20" s="758"/>
      <c r="K20" s="758"/>
      <c r="L20" s="758"/>
      <c r="M20" s="758"/>
      <c r="N20" s="759"/>
    </row>
    <row r="21" spans="1:14" ht="63.75" customHeight="1" x14ac:dyDescent="0.45">
      <c r="A21" s="750" t="s">
        <v>632</v>
      </c>
      <c r="B21" s="593"/>
      <c r="C21" s="594"/>
      <c r="D21" s="750" t="s">
        <v>631</v>
      </c>
      <c r="E21" s="594"/>
      <c r="F21" s="750" t="s">
        <v>628</v>
      </c>
      <c r="G21" s="594"/>
      <c r="H21" s="750" t="s">
        <v>832</v>
      </c>
      <c r="I21" s="594"/>
      <c r="J21" s="750" t="s">
        <v>629</v>
      </c>
      <c r="K21" s="593"/>
      <c r="L21" s="593"/>
      <c r="M21" s="593"/>
      <c r="N21" s="594"/>
    </row>
    <row r="22" spans="1:14" ht="16.350000000000001" customHeight="1" x14ac:dyDescent="0.45">
      <c r="A22" s="590"/>
      <c r="B22" s="591"/>
      <c r="C22" s="592"/>
      <c r="D22" s="590"/>
      <c r="E22" s="592"/>
      <c r="F22" s="590"/>
      <c r="G22" s="592"/>
      <c r="H22" s="590"/>
      <c r="I22" s="592"/>
      <c r="J22" s="590"/>
      <c r="K22" s="591"/>
      <c r="L22" s="591"/>
      <c r="M22" s="591"/>
      <c r="N22" s="592"/>
    </row>
    <row r="23" spans="1:14" ht="16.350000000000001" customHeight="1" x14ac:dyDescent="0.45">
      <c r="A23" s="590"/>
      <c r="B23" s="591"/>
      <c r="C23" s="592"/>
      <c r="D23" s="590"/>
      <c r="E23" s="592"/>
      <c r="F23" s="590"/>
      <c r="G23" s="592"/>
      <c r="H23" s="590"/>
      <c r="I23" s="592"/>
      <c r="J23" s="590"/>
      <c r="K23" s="591"/>
      <c r="L23" s="591"/>
      <c r="M23" s="591"/>
      <c r="N23" s="592"/>
    </row>
    <row r="24" spans="1:14" ht="16.350000000000001" customHeight="1" x14ac:dyDescent="0.45">
      <c r="A24" s="590"/>
      <c r="B24" s="591"/>
      <c r="C24" s="592"/>
      <c r="D24" s="590"/>
      <c r="E24" s="592"/>
      <c r="F24" s="590"/>
      <c r="G24" s="592"/>
      <c r="H24" s="590"/>
      <c r="I24" s="592"/>
      <c r="J24" s="590"/>
      <c r="K24" s="591"/>
      <c r="L24" s="591"/>
      <c r="M24" s="591"/>
      <c r="N24" s="592"/>
    </row>
    <row r="25" spans="1:14" ht="16.350000000000001" customHeight="1" x14ac:dyDescent="0.45">
      <c r="A25" s="590"/>
      <c r="B25" s="591"/>
      <c r="C25" s="592"/>
      <c r="D25" s="590"/>
      <c r="E25" s="592"/>
      <c r="F25" s="590"/>
      <c r="G25" s="592"/>
      <c r="H25" s="590"/>
      <c r="I25" s="592"/>
      <c r="J25" s="590"/>
      <c r="K25" s="591"/>
      <c r="L25" s="591"/>
      <c r="M25" s="591"/>
      <c r="N25" s="592"/>
    </row>
    <row r="26" spans="1:14" ht="16.350000000000001" customHeight="1" x14ac:dyDescent="0.45">
      <c r="A26" s="590"/>
      <c r="B26" s="591"/>
      <c r="C26" s="592"/>
      <c r="D26" s="590"/>
      <c r="E26" s="592"/>
      <c r="F26" s="590"/>
      <c r="G26" s="592"/>
      <c r="H26" s="590"/>
      <c r="I26" s="592"/>
      <c r="J26" s="590"/>
      <c r="K26" s="591"/>
      <c r="L26" s="591"/>
      <c r="M26" s="591"/>
      <c r="N26" s="592"/>
    </row>
    <row r="27" spans="1:14" ht="16.350000000000001" customHeight="1" x14ac:dyDescent="0.45">
      <c r="A27" s="590"/>
      <c r="B27" s="591"/>
      <c r="C27" s="592"/>
      <c r="D27" s="590"/>
      <c r="E27" s="592"/>
      <c r="F27" s="590"/>
      <c r="G27" s="592"/>
      <c r="H27" s="590"/>
      <c r="I27" s="592"/>
      <c r="J27" s="590"/>
      <c r="K27" s="591"/>
      <c r="L27" s="591"/>
      <c r="M27" s="591"/>
      <c r="N27" s="592"/>
    </row>
    <row r="28" spans="1:14" ht="16.350000000000001" customHeight="1" x14ac:dyDescent="0.45">
      <c r="A28" s="753"/>
      <c r="B28" s="754"/>
      <c r="C28" s="754"/>
      <c r="D28" s="754"/>
      <c r="E28" s="754"/>
      <c r="F28" s="754"/>
      <c r="G28" s="754"/>
      <c r="H28" s="754"/>
      <c r="I28" s="754"/>
      <c r="J28" s="754"/>
      <c r="K28" s="754"/>
      <c r="L28" s="754"/>
      <c r="M28" s="754"/>
      <c r="N28" s="755"/>
    </row>
    <row r="29" spans="1:14" ht="16.350000000000001" customHeight="1" x14ac:dyDescent="0.45">
      <c r="A29" s="756" t="s">
        <v>713</v>
      </c>
      <c r="B29" s="584"/>
      <c r="C29" s="584"/>
      <c r="D29" s="585"/>
      <c r="E29" s="633"/>
      <c r="F29" s="739"/>
      <c r="G29" s="739"/>
      <c r="H29" s="739"/>
      <c r="I29" s="739"/>
      <c r="J29" s="739"/>
      <c r="K29" s="739"/>
      <c r="L29" s="739"/>
      <c r="M29" s="739"/>
      <c r="N29" s="740"/>
    </row>
    <row r="30" spans="1:14" ht="16.350000000000001" customHeight="1" x14ac:dyDescent="0.45">
      <c r="A30" s="756" t="s">
        <v>515</v>
      </c>
      <c r="B30" s="584"/>
      <c r="C30" s="584"/>
      <c r="D30" s="585"/>
      <c r="E30" s="633"/>
      <c r="F30" s="739"/>
      <c r="G30" s="739"/>
      <c r="H30" s="739"/>
      <c r="I30" s="739"/>
      <c r="J30" s="739"/>
      <c r="K30" s="739"/>
      <c r="L30" s="739"/>
      <c r="M30" s="739"/>
      <c r="N30" s="740"/>
    </row>
    <row r="31" spans="1:14" ht="16.350000000000001" customHeight="1" x14ac:dyDescent="0.45">
      <c r="A31" s="756" t="s">
        <v>516</v>
      </c>
      <c r="B31" s="584"/>
      <c r="C31" s="584"/>
      <c r="D31" s="585"/>
      <c r="E31" s="633"/>
      <c r="F31" s="739"/>
      <c r="G31" s="739"/>
      <c r="H31" s="739"/>
      <c r="I31" s="739"/>
      <c r="J31" s="739"/>
      <c r="K31" s="739"/>
      <c r="L31" s="739"/>
      <c r="M31" s="739"/>
      <c r="N31" s="740"/>
    </row>
    <row r="32" spans="1:14" ht="16.350000000000001" customHeight="1" x14ac:dyDescent="0.45">
      <c r="A32" s="756" t="s">
        <v>517</v>
      </c>
      <c r="B32" s="584"/>
      <c r="C32" s="584"/>
      <c r="D32" s="585"/>
      <c r="E32" s="633"/>
      <c r="F32" s="739"/>
      <c r="G32" s="739"/>
      <c r="H32" s="739"/>
      <c r="I32" s="739"/>
      <c r="J32" s="739"/>
      <c r="K32" s="739"/>
      <c r="L32" s="739"/>
      <c r="M32" s="739"/>
      <c r="N32" s="740"/>
    </row>
    <row r="33" spans="1:14" ht="31.9" customHeight="1" x14ac:dyDescent="0.45">
      <c r="A33" s="752" t="s">
        <v>518</v>
      </c>
      <c r="B33" s="558"/>
      <c r="C33" s="558"/>
      <c r="D33" s="559"/>
      <c r="E33" s="633"/>
      <c r="F33" s="739"/>
      <c r="G33" s="739"/>
      <c r="H33" s="739"/>
      <c r="I33" s="739"/>
      <c r="J33" s="739"/>
      <c r="K33" s="739"/>
      <c r="L33" s="739"/>
      <c r="M33" s="739"/>
      <c r="N33" s="740"/>
    </row>
    <row r="34" spans="1:14" ht="16.350000000000001" customHeight="1" x14ac:dyDescent="0.45">
      <c r="A34" s="753"/>
      <c r="B34" s="754"/>
      <c r="C34" s="754"/>
      <c r="D34" s="754"/>
      <c r="E34" s="754"/>
      <c r="F34" s="754"/>
      <c r="G34" s="754"/>
      <c r="H34" s="754"/>
      <c r="I34" s="754"/>
      <c r="J34" s="754"/>
      <c r="K34" s="754"/>
      <c r="L34" s="754"/>
      <c r="M34" s="754"/>
      <c r="N34" s="755"/>
    </row>
    <row r="35" spans="1:14" ht="16.350000000000001" customHeight="1" x14ac:dyDescent="0.45">
      <c r="A35" s="757" t="s">
        <v>521</v>
      </c>
      <c r="B35" s="758"/>
      <c r="C35" s="758"/>
      <c r="D35" s="758"/>
      <c r="E35" s="758"/>
      <c r="F35" s="758"/>
      <c r="G35" s="758"/>
      <c r="H35" s="758"/>
      <c r="I35" s="758"/>
      <c r="J35" s="758"/>
      <c r="K35" s="758"/>
      <c r="L35" s="758"/>
      <c r="M35" s="758"/>
      <c r="N35" s="759"/>
    </row>
    <row r="36" spans="1:14" ht="16.350000000000001" customHeight="1" x14ac:dyDescent="0.45">
      <c r="A36" s="581" t="s">
        <v>522</v>
      </c>
      <c r="B36" s="584"/>
      <c r="C36" s="584"/>
      <c r="D36" s="585"/>
      <c r="E36" s="633"/>
      <c r="F36" s="739"/>
      <c r="G36" s="739"/>
      <c r="H36" s="739"/>
      <c r="I36" s="739"/>
      <c r="J36" s="739"/>
      <c r="K36" s="739"/>
      <c r="L36" s="739"/>
      <c r="M36" s="739"/>
      <c r="N36" s="740"/>
    </row>
    <row r="37" spans="1:14" ht="16.350000000000001" customHeight="1" x14ac:dyDescent="0.45">
      <c r="A37" s="581" t="s">
        <v>605</v>
      </c>
      <c r="B37" s="584"/>
      <c r="C37" s="584"/>
      <c r="D37" s="585"/>
      <c r="E37" s="633"/>
      <c r="F37" s="739"/>
      <c r="G37" s="739"/>
      <c r="H37" s="739"/>
      <c r="I37" s="739"/>
      <c r="J37" s="739"/>
      <c r="K37" s="739"/>
      <c r="L37" s="739"/>
      <c r="M37" s="739"/>
      <c r="N37" s="740"/>
    </row>
    <row r="38" spans="1:14" ht="16.350000000000001" customHeight="1" x14ac:dyDescent="0.45">
      <c r="A38" s="581" t="s">
        <v>606</v>
      </c>
      <c r="B38" s="584"/>
      <c r="C38" s="584"/>
      <c r="D38" s="585"/>
      <c r="E38" s="633"/>
      <c r="F38" s="739"/>
      <c r="G38" s="739"/>
      <c r="H38" s="739"/>
      <c r="I38" s="739"/>
      <c r="J38" s="739"/>
      <c r="K38" s="739"/>
      <c r="L38" s="739"/>
      <c r="M38" s="739"/>
      <c r="N38" s="740"/>
    </row>
    <row r="39" spans="1:14" ht="16.350000000000001" customHeight="1" x14ac:dyDescent="0.45">
      <c r="A39" s="581" t="s">
        <v>607</v>
      </c>
      <c r="B39" s="584"/>
      <c r="C39" s="584"/>
      <c r="D39" s="585"/>
      <c r="E39" s="633"/>
      <c r="F39" s="739"/>
      <c r="G39" s="739"/>
      <c r="H39" s="739"/>
      <c r="I39" s="739"/>
      <c r="J39" s="739"/>
      <c r="K39" s="739"/>
      <c r="L39" s="739"/>
      <c r="M39" s="739"/>
      <c r="N39" s="740"/>
    </row>
    <row r="40" spans="1:14" ht="16.350000000000001" customHeight="1" x14ac:dyDescent="0.45">
      <c r="A40" s="581" t="s">
        <v>608</v>
      </c>
      <c r="B40" s="584"/>
      <c r="C40" s="584"/>
      <c r="D40" s="585"/>
      <c r="E40" s="633"/>
      <c r="F40" s="739"/>
      <c r="G40" s="739"/>
      <c r="H40" s="739"/>
      <c r="I40" s="739"/>
      <c r="J40" s="739"/>
      <c r="K40" s="739"/>
      <c r="L40" s="739"/>
      <c r="M40" s="739"/>
      <c r="N40" s="740"/>
    </row>
    <row r="41" spans="1:14" ht="16.350000000000001" customHeight="1" x14ac:dyDescent="0.45">
      <c r="A41" s="581" t="s">
        <v>513</v>
      </c>
      <c r="B41" s="584"/>
      <c r="C41" s="584"/>
      <c r="D41" s="585"/>
      <c r="E41" s="633"/>
      <c r="F41" s="739"/>
      <c r="G41" s="739"/>
      <c r="H41" s="739"/>
      <c r="I41" s="739"/>
      <c r="J41" s="739"/>
      <c r="K41" s="739"/>
      <c r="L41" s="739"/>
      <c r="M41" s="739"/>
      <c r="N41" s="740"/>
    </row>
    <row r="42" spans="1:14" ht="16.350000000000001" customHeight="1" x14ac:dyDescent="0.45">
      <c r="A42" s="19"/>
      <c r="B42" s="19"/>
      <c r="C42" s="19"/>
      <c r="D42" s="19"/>
      <c r="E42" s="19"/>
      <c r="F42" s="19"/>
      <c r="G42" s="19"/>
      <c r="H42" s="19"/>
      <c r="I42" s="19"/>
      <c r="J42" s="19"/>
      <c r="K42" s="330"/>
      <c r="L42" s="330"/>
      <c r="M42" s="330"/>
      <c r="N42" s="330"/>
    </row>
    <row r="43" spans="1:14" ht="16.350000000000001" customHeight="1" x14ac:dyDescent="0.45">
      <c r="A43" s="581" t="s">
        <v>523</v>
      </c>
      <c r="B43" s="584"/>
      <c r="C43" s="584"/>
      <c r="D43" s="585"/>
      <c r="E43" s="633"/>
      <c r="F43" s="739"/>
      <c r="G43" s="739"/>
      <c r="H43" s="739"/>
      <c r="I43" s="739"/>
      <c r="J43" s="739"/>
      <c r="K43" s="739"/>
      <c r="L43" s="739"/>
      <c r="M43" s="739"/>
      <c r="N43" s="740"/>
    </row>
    <row r="44" spans="1:14" ht="16.350000000000001" customHeight="1" x14ac:dyDescent="0.45">
      <c r="A44" s="581" t="s">
        <v>605</v>
      </c>
      <c r="B44" s="584"/>
      <c r="C44" s="584"/>
      <c r="D44" s="585"/>
      <c r="E44" s="633"/>
      <c r="F44" s="739"/>
      <c r="G44" s="739"/>
      <c r="H44" s="739"/>
      <c r="I44" s="739"/>
      <c r="J44" s="739"/>
      <c r="K44" s="739"/>
      <c r="L44" s="739"/>
      <c r="M44" s="739"/>
      <c r="N44" s="740"/>
    </row>
    <row r="45" spans="1:14" ht="16.350000000000001" customHeight="1" x14ac:dyDescent="0.45">
      <c r="A45" s="581" t="s">
        <v>606</v>
      </c>
      <c r="B45" s="584"/>
      <c r="C45" s="584"/>
      <c r="D45" s="585"/>
      <c r="E45" s="633"/>
      <c r="F45" s="739"/>
      <c r="G45" s="739"/>
      <c r="H45" s="739"/>
      <c r="I45" s="739"/>
      <c r="J45" s="739"/>
      <c r="K45" s="739"/>
      <c r="L45" s="739"/>
      <c r="M45" s="739"/>
      <c r="N45" s="740"/>
    </row>
    <row r="46" spans="1:14" ht="16.350000000000001" customHeight="1" x14ac:dyDescent="0.45">
      <c r="A46" s="581" t="s">
        <v>607</v>
      </c>
      <c r="B46" s="584"/>
      <c r="C46" s="584"/>
      <c r="D46" s="585"/>
      <c r="E46" s="633"/>
      <c r="F46" s="739"/>
      <c r="G46" s="739"/>
      <c r="H46" s="739"/>
      <c r="I46" s="739"/>
      <c r="J46" s="739"/>
      <c r="K46" s="739"/>
      <c r="L46" s="739"/>
      <c r="M46" s="739"/>
      <c r="N46" s="740"/>
    </row>
    <row r="47" spans="1:14" ht="16.350000000000001" customHeight="1" x14ac:dyDescent="0.45">
      <c r="A47" s="581" t="s">
        <v>608</v>
      </c>
      <c r="B47" s="584"/>
      <c r="C47" s="584"/>
      <c r="D47" s="585"/>
      <c r="E47" s="633"/>
      <c r="F47" s="739"/>
      <c r="G47" s="739"/>
      <c r="H47" s="739"/>
      <c r="I47" s="739"/>
      <c r="J47" s="739"/>
      <c r="K47" s="739"/>
      <c r="L47" s="739"/>
      <c r="M47" s="739"/>
      <c r="N47" s="740"/>
    </row>
    <row r="48" spans="1:14" ht="15.75" customHeight="1" x14ac:dyDescent="0.45">
      <c r="A48" s="581" t="s">
        <v>513</v>
      </c>
      <c r="B48" s="584"/>
      <c r="C48" s="584"/>
      <c r="D48" s="585"/>
      <c r="E48" s="633"/>
      <c r="F48" s="739"/>
      <c r="G48" s="739"/>
      <c r="H48" s="739"/>
      <c r="I48" s="739"/>
      <c r="J48" s="739"/>
      <c r="K48" s="739"/>
      <c r="L48" s="739"/>
      <c r="M48" s="739"/>
      <c r="N48" s="740"/>
    </row>
    <row r="49" spans="1:14" ht="16.350000000000001" customHeight="1" x14ac:dyDescent="0.45">
      <c r="A49" s="19"/>
      <c r="B49" s="19"/>
      <c r="C49" s="19"/>
      <c r="D49" s="19"/>
      <c r="E49" s="19"/>
      <c r="F49" s="19"/>
      <c r="G49" s="19"/>
      <c r="H49" s="19"/>
      <c r="I49" s="19"/>
      <c r="J49" s="19"/>
      <c r="K49" s="19"/>
      <c r="L49" s="19"/>
      <c r="M49" s="19"/>
      <c r="N49" s="19"/>
    </row>
    <row r="50" spans="1:14" ht="16.350000000000001" customHeight="1" x14ac:dyDescent="0.45">
      <c r="A50" s="581" t="s">
        <v>527</v>
      </c>
      <c r="B50" s="584"/>
      <c r="C50" s="584"/>
      <c r="D50" s="585"/>
      <c r="E50" s="633"/>
      <c r="F50" s="739"/>
      <c r="G50" s="739"/>
      <c r="H50" s="739"/>
      <c r="I50" s="739"/>
      <c r="J50" s="739"/>
      <c r="K50" s="739"/>
      <c r="L50" s="739"/>
      <c r="M50" s="739"/>
      <c r="N50" s="740"/>
    </row>
    <row r="51" spans="1:14" ht="16.350000000000001" customHeight="1" x14ac:dyDescent="0.45">
      <c r="A51" s="581" t="s">
        <v>524</v>
      </c>
      <c r="B51" s="584"/>
      <c r="C51" s="584"/>
      <c r="D51" s="585"/>
      <c r="E51" s="633"/>
      <c r="F51" s="739"/>
      <c r="G51" s="739"/>
      <c r="H51" s="739"/>
      <c r="I51" s="739"/>
      <c r="J51" s="739"/>
      <c r="K51" s="739"/>
      <c r="L51" s="739"/>
      <c r="M51" s="739"/>
      <c r="N51" s="740"/>
    </row>
    <row r="52" spans="1:14" ht="16.350000000000001" customHeight="1" x14ac:dyDescent="0.45">
      <c r="A52" s="581" t="s">
        <v>582</v>
      </c>
      <c r="B52" s="584"/>
      <c r="C52" s="584"/>
      <c r="D52" s="585"/>
      <c r="E52" s="633"/>
      <c r="F52" s="739"/>
      <c r="G52" s="739"/>
      <c r="H52" s="739"/>
      <c r="I52" s="739"/>
      <c r="J52" s="739"/>
      <c r="K52" s="739"/>
      <c r="L52" s="739"/>
      <c r="M52" s="739"/>
      <c r="N52" s="740"/>
    </row>
    <row r="53" spans="1:14" ht="16.350000000000001" customHeight="1" x14ac:dyDescent="0.45">
      <c r="A53" s="581" t="s">
        <v>525</v>
      </c>
      <c r="B53" s="584"/>
      <c r="C53" s="584"/>
      <c r="D53" s="585"/>
      <c r="E53" s="633"/>
      <c r="F53" s="739"/>
      <c r="G53" s="739"/>
      <c r="H53" s="739"/>
      <c r="I53" s="739"/>
      <c r="J53" s="739"/>
      <c r="K53" s="739"/>
      <c r="L53" s="739"/>
      <c r="M53" s="739"/>
      <c r="N53" s="740"/>
    </row>
    <row r="54" spans="1:14" ht="16.350000000000001" customHeight="1" x14ac:dyDescent="0.45">
      <c r="A54" s="581" t="s">
        <v>526</v>
      </c>
      <c r="B54" s="584"/>
      <c r="C54" s="584"/>
      <c r="D54" s="585"/>
      <c r="E54" s="633"/>
      <c r="F54" s="739"/>
      <c r="G54" s="739"/>
      <c r="H54" s="739"/>
      <c r="I54" s="739"/>
      <c r="J54" s="739"/>
      <c r="K54" s="739"/>
      <c r="L54" s="739"/>
      <c r="M54" s="739"/>
      <c r="N54" s="740"/>
    </row>
    <row r="55" spans="1:14" ht="16.350000000000001" customHeight="1" x14ac:dyDescent="0.45">
      <c r="A55" s="581" t="s">
        <v>513</v>
      </c>
      <c r="B55" s="584"/>
      <c r="C55" s="584"/>
      <c r="D55" s="585"/>
      <c r="E55" s="633"/>
      <c r="F55" s="739"/>
      <c r="G55" s="739"/>
      <c r="H55" s="739"/>
      <c r="I55" s="739"/>
      <c r="J55" s="739"/>
      <c r="K55" s="739"/>
      <c r="L55" s="739"/>
      <c r="M55" s="739"/>
      <c r="N55" s="740"/>
    </row>
    <row r="56" spans="1:14" ht="16.350000000000001" customHeight="1" x14ac:dyDescent="0.45">
      <c r="A56" s="19"/>
      <c r="B56" s="19"/>
      <c r="C56" s="19"/>
      <c r="D56" s="19"/>
      <c r="E56" s="19"/>
      <c r="F56" s="19"/>
      <c r="G56" s="19"/>
      <c r="H56" s="19"/>
      <c r="I56" s="19"/>
      <c r="J56" s="19"/>
      <c r="K56" s="19"/>
      <c r="L56" s="19"/>
      <c r="M56" s="19"/>
      <c r="N56" s="330"/>
    </row>
    <row r="57" spans="1:14" ht="16.350000000000001" customHeight="1" x14ac:dyDescent="0.45">
      <c r="A57" s="581" t="s">
        <v>528</v>
      </c>
      <c r="B57" s="584"/>
      <c r="C57" s="584"/>
      <c r="D57" s="585"/>
      <c r="E57" s="633"/>
      <c r="F57" s="739"/>
      <c r="G57" s="739"/>
      <c r="H57" s="739"/>
      <c r="I57" s="739"/>
      <c r="J57" s="739"/>
      <c r="K57" s="739"/>
      <c r="L57" s="739"/>
      <c r="M57" s="739"/>
      <c r="N57" s="740"/>
    </row>
    <row r="58" spans="1:14" ht="16.350000000000001" customHeight="1" x14ac:dyDescent="0.45">
      <c r="A58" s="581" t="s">
        <v>524</v>
      </c>
      <c r="B58" s="584"/>
      <c r="C58" s="584"/>
      <c r="D58" s="585"/>
      <c r="E58" s="633"/>
      <c r="F58" s="739"/>
      <c r="G58" s="739"/>
      <c r="H58" s="739"/>
      <c r="I58" s="739"/>
      <c r="J58" s="739"/>
      <c r="K58" s="739"/>
      <c r="L58" s="739"/>
      <c r="M58" s="739"/>
      <c r="N58" s="740"/>
    </row>
    <row r="59" spans="1:14" ht="16.350000000000001" customHeight="1" x14ac:dyDescent="0.45">
      <c r="A59" s="581" t="s">
        <v>582</v>
      </c>
      <c r="B59" s="584"/>
      <c r="C59" s="584"/>
      <c r="D59" s="585"/>
      <c r="E59" s="633"/>
      <c r="F59" s="739"/>
      <c r="G59" s="739"/>
      <c r="H59" s="739"/>
      <c r="I59" s="739"/>
      <c r="J59" s="739"/>
      <c r="K59" s="739"/>
      <c r="L59" s="739"/>
      <c r="M59" s="739"/>
      <c r="N59" s="740"/>
    </row>
    <row r="60" spans="1:14" ht="16.350000000000001" customHeight="1" x14ac:dyDescent="0.45">
      <c r="A60" s="581" t="s">
        <v>525</v>
      </c>
      <c r="B60" s="584"/>
      <c r="C60" s="584"/>
      <c r="D60" s="585"/>
      <c r="E60" s="633"/>
      <c r="F60" s="739"/>
      <c r="G60" s="739"/>
      <c r="H60" s="739"/>
      <c r="I60" s="739"/>
      <c r="J60" s="739"/>
      <c r="K60" s="739"/>
      <c r="L60" s="739"/>
      <c r="M60" s="739"/>
      <c r="N60" s="740"/>
    </row>
    <row r="61" spans="1:14" ht="16.350000000000001" customHeight="1" x14ac:dyDescent="0.45">
      <c r="A61" s="581" t="s">
        <v>526</v>
      </c>
      <c r="B61" s="584"/>
      <c r="C61" s="584"/>
      <c r="D61" s="585"/>
      <c r="E61" s="633"/>
      <c r="F61" s="739"/>
      <c r="G61" s="739"/>
      <c r="H61" s="739"/>
      <c r="I61" s="739"/>
      <c r="J61" s="739"/>
      <c r="K61" s="739"/>
      <c r="L61" s="739"/>
      <c r="M61" s="739"/>
      <c r="N61" s="740"/>
    </row>
    <row r="62" spans="1:14" ht="16.350000000000001" customHeight="1" x14ac:dyDescent="0.45">
      <c r="A62" s="581" t="s">
        <v>513</v>
      </c>
      <c r="B62" s="584"/>
      <c r="C62" s="584"/>
      <c r="D62" s="585"/>
      <c r="E62" s="633"/>
      <c r="F62" s="739"/>
      <c r="G62" s="739"/>
      <c r="H62" s="739"/>
      <c r="I62" s="739"/>
      <c r="J62" s="739"/>
      <c r="K62" s="739"/>
      <c r="L62" s="739"/>
      <c r="M62" s="739"/>
      <c r="N62" s="740"/>
    </row>
    <row r="63" spans="1:14" ht="16.350000000000001" customHeight="1" x14ac:dyDescent="0.45">
      <c r="A63" s="19"/>
      <c r="B63" s="19"/>
      <c r="C63" s="19"/>
      <c r="D63" s="19"/>
      <c r="E63" s="19"/>
      <c r="F63" s="19"/>
      <c r="G63" s="19"/>
      <c r="H63" s="19"/>
      <c r="I63" s="19"/>
      <c r="J63" s="19"/>
      <c r="K63" s="19"/>
      <c r="L63" s="19"/>
      <c r="M63" s="19"/>
      <c r="N63" s="19"/>
    </row>
    <row r="64" spans="1:14" ht="16.350000000000001" customHeight="1" x14ac:dyDescent="0.45">
      <c r="A64" s="581" t="s">
        <v>529</v>
      </c>
      <c r="B64" s="584"/>
      <c r="C64" s="584"/>
      <c r="D64" s="585"/>
      <c r="E64" s="633"/>
      <c r="F64" s="739"/>
      <c r="G64" s="739"/>
      <c r="H64" s="739"/>
      <c r="I64" s="739"/>
      <c r="J64" s="739"/>
      <c r="K64" s="739"/>
      <c r="L64" s="739"/>
      <c r="M64" s="739"/>
      <c r="N64" s="740"/>
    </row>
    <row r="65" spans="1:14" ht="16.350000000000001" customHeight="1" x14ac:dyDescent="0.45">
      <c r="A65" s="581" t="s">
        <v>524</v>
      </c>
      <c r="B65" s="584"/>
      <c r="C65" s="584"/>
      <c r="D65" s="585"/>
      <c r="E65" s="633"/>
      <c r="F65" s="739"/>
      <c r="G65" s="739"/>
      <c r="H65" s="739"/>
      <c r="I65" s="739"/>
      <c r="J65" s="739"/>
      <c r="K65" s="739"/>
      <c r="L65" s="739"/>
      <c r="M65" s="739"/>
      <c r="N65" s="740"/>
    </row>
    <row r="66" spans="1:14" ht="16.350000000000001" customHeight="1" x14ac:dyDescent="0.45">
      <c r="A66" s="581" t="s">
        <v>582</v>
      </c>
      <c r="B66" s="584"/>
      <c r="C66" s="584"/>
      <c r="D66" s="585"/>
      <c r="E66" s="633"/>
      <c r="F66" s="739"/>
      <c r="G66" s="739"/>
      <c r="H66" s="739"/>
      <c r="I66" s="739"/>
      <c r="J66" s="739"/>
      <c r="K66" s="739"/>
      <c r="L66" s="739"/>
      <c r="M66" s="739"/>
      <c r="N66" s="740"/>
    </row>
    <row r="67" spans="1:14" ht="16.350000000000001" customHeight="1" x14ac:dyDescent="0.45">
      <c r="A67" s="581" t="s">
        <v>525</v>
      </c>
      <c r="B67" s="584"/>
      <c r="C67" s="584"/>
      <c r="D67" s="585"/>
      <c r="E67" s="633"/>
      <c r="F67" s="739"/>
      <c r="G67" s="739"/>
      <c r="H67" s="739"/>
      <c r="I67" s="739"/>
      <c r="J67" s="739"/>
      <c r="K67" s="739"/>
      <c r="L67" s="739"/>
      <c r="M67" s="739"/>
      <c r="N67" s="740"/>
    </row>
    <row r="68" spans="1:14" ht="16.350000000000001" customHeight="1" x14ac:dyDescent="0.45">
      <c r="A68" s="581" t="s">
        <v>526</v>
      </c>
      <c r="B68" s="584"/>
      <c r="C68" s="584"/>
      <c r="D68" s="585"/>
      <c r="E68" s="633"/>
      <c r="F68" s="739"/>
      <c r="G68" s="739"/>
      <c r="H68" s="739"/>
      <c r="I68" s="739"/>
      <c r="J68" s="739"/>
      <c r="K68" s="739"/>
      <c r="L68" s="739"/>
      <c r="M68" s="739"/>
      <c r="N68" s="740"/>
    </row>
    <row r="69" spans="1:14" ht="16.350000000000001" customHeight="1" x14ac:dyDescent="0.45">
      <c r="A69" s="581" t="s">
        <v>513</v>
      </c>
      <c r="B69" s="584"/>
      <c r="C69" s="584"/>
      <c r="D69" s="585"/>
      <c r="E69" s="751"/>
      <c r="F69" s="584"/>
      <c r="G69" s="584"/>
      <c r="H69" s="584"/>
      <c r="I69" s="584"/>
      <c r="J69" s="584"/>
      <c r="K69" s="584"/>
      <c r="L69" s="584"/>
      <c r="M69" s="584"/>
      <c r="N69" s="585"/>
    </row>
    <row r="70" spans="1:14" ht="16.350000000000001" customHeight="1" x14ac:dyDescent="0.45">
      <c r="A70" s="19"/>
      <c r="B70" s="19"/>
      <c r="C70" s="19"/>
      <c r="D70" s="19"/>
      <c r="E70" s="19"/>
      <c r="F70" s="19"/>
      <c r="G70" s="19"/>
      <c r="H70" s="19"/>
      <c r="I70" s="19"/>
      <c r="J70" s="19"/>
      <c r="K70" s="19"/>
      <c r="L70" s="19"/>
      <c r="M70" s="19"/>
      <c r="N70" s="19"/>
    </row>
    <row r="71" spans="1:14" ht="16.350000000000001" customHeight="1" x14ac:dyDescent="0.45">
      <c r="A71" s="581" t="s">
        <v>833</v>
      </c>
      <c r="B71" s="584"/>
      <c r="C71" s="584"/>
      <c r="D71" s="585"/>
      <c r="E71" s="633"/>
      <c r="F71" s="739"/>
      <c r="G71" s="739"/>
      <c r="H71" s="739"/>
      <c r="I71" s="739"/>
      <c r="J71" s="739"/>
      <c r="K71" s="739"/>
      <c r="L71" s="739"/>
      <c r="M71" s="739"/>
      <c r="N71" s="740"/>
    </row>
    <row r="72" spans="1:14" ht="16.350000000000001" customHeight="1" x14ac:dyDescent="0.45">
      <c r="A72" s="581" t="s">
        <v>524</v>
      </c>
      <c r="B72" s="584"/>
      <c r="C72" s="584"/>
      <c r="D72" s="585"/>
      <c r="E72" s="633"/>
      <c r="F72" s="739"/>
      <c r="G72" s="739"/>
      <c r="H72" s="739"/>
      <c r="I72" s="739"/>
      <c r="J72" s="739"/>
      <c r="K72" s="739"/>
      <c r="L72" s="739"/>
      <c r="M72" s="739"/>
      <c r="N72" s="740"/>
    </row>
    <row r="73" spans="1:14" ht="16.350000000000001" customHeight="1" x14ac:dyDescent="0.45">
      <c r="A73" s="581" t="s">
        <v>582</v>
      </c>
      <c r="B73" s="584"/>
      <c r="C73" s="584"/>
      <c r="D73" s="585"/>
      <c r="E73" s="633"/>
      <c r="F73" s="739"/>
      <c r="G73" s="739"/>
      <c r="H73" s="739"/>
      <c r="I73" s="739"/>
      <c r="J73" s="739"/>
      <c r="K73" s="739"/>
      <c r="L73" s="739"/>
      <c r="M73" s="739"/>
      <c r="N73" s="740"/>
    </row>
    <row r="74" spans="1:14" ht="16.350000000000001" customHeight="1" x14ac:dyDescent="0.45">
      <c r="A74" s="581" t="s">
        <v>525</v>
      </c>
      <c r="B74" s="584"/>
      <c r="C74" s="584"/>
      <c r="D74" s="585"/>
      <c r="E74" s="633"/>
      <c r="F74" s="739"/>
      <c r="G74" s="739"/>
      <c r="H74" s="739"/>
      <c r="I74" s="739"/>
      <c r="J74" s="739"/>
      <c r="K74" s="739"/>
      <c r="L74" s="739"/>
      <c r="M74" s="739"/>
      <c r="N74" s="740"/>
    </row>
    <row r="75" spans="1:14" ht="16.350000000000001" customHeight="1" x14ac:dyDescent="0.45">
      <c r="A75" s="581" t="s">
        <v>526</v>
      </c>
      <c r="B75" s="584"/>
      <c r="C75" s="584"/>
      <c r="D75" s="585"/>
      <c r="E75" s="633"/>
      <c r="F75" s="739"/>
      <c r="G75" s="739"/>
      <c r="H75" s="739"/>
      <c r="I75" s="739"/>
      <c r="J75" s="739"/>
      <c r="K75" s="739"/>
      <c r="L75" s="739"/>
      <c r="M75" s="739"/>
      <c r="N75" s="740"/>
    </row>
    <row r="76" spans="1:14" ht="16.350000000000001" customHeight="1" x14ac:dyDescent="0.45">
      <c r="A76" s="581" t="s">
        <v>513</v>
      </c>
      <c r="B76" s="584"/>
      <c r="C76" s="584"/>
      <c r="D76" s="585"/>
      <c r="E76" s="633"/>
      <c r="F76" s="739"/>
      <c r="G76" s="739"/>
      <c r="H76" s="739"/>
      <c r="I76" s="739"/>
      <c r="J76" s="739"/>
      <c r="K76" s="739"/>
      <c r="L76" s="739"/>
      <c r="M76" s="739"/>
      <c r="N76" s="740"/>
    </row>
    <row r="77" spans="1:14" ht="16.350000000000001" customHeight="1" x14ac:dyDescent="0.45">
      <c r="A77" s="19"/>
      <c r="B77" s="19"/>
      <c r="C77" s="19"/>
      <c r="D77" s="19"/>
      <c r="E77" s="19"/>
      <c r="F77" s="19"/>
      <c r="G77" s="19"/>
      <c r="H77" s="19"/>
      <c r="I77" s="19"/>
      <c r="J77" s="19"/>
      <c r="K77" s="19"/>
      <c r="L77" s="19"/>
      <c r="M77" s="19"/>
      <c r="N77" s="19"/>
    </row>
    <row r="78" spans="1:14" ht="16.350000000000001" customHeight="1" x14ac:dyDescent="0.45">
      <c r="A78" s="581" t="s">
        <v>834</v>
      </c>
      <c r="B78" s="584"/>
      <c r="C78" s="584"/>
      <c r="D78" s="585"/>
      <c r="E78" s="633"/>
      <c r="F78" s="739"/>
      <c r="G78" s="739"/>
      <c r="H78" s="739"/>
      <c r="I78" s="739"/>
      <c r="J78" s="739"/>
      <c r="K78" s="739"/>
      <c r="L78" s="739"/>
      <c r="M78" s="739"/>
      <c r="N78" s="740"/>
    </row>
    <row r="79" spans="1:14" ht="16.350000000000001" customHeight="1" x14ac:dyDescent="0.45">
      <c r="A79" s="581" t="s">
        <v>524</v>
      </c>
      <c r="B79" s="584"/>
      <c r="C79" s="584"/>
      <c r="D79" s="585"/>
      <c r="E79" s="633"/>
      <c r="F79" s="739"/>
      <c r="G79" s="739"/>
      <c r="H79" s="739"/>
      <c r="I79" s="739"/>
      <c r="J79" s="739"/>
      <c r="K79" s="739"/>
      <c r="L79" s="739"/>
      <c r="M79" s="739"/>
      <c r="N79" s="740"/>
    </row>
    <row r="80" spans="1:14" ht="16.350000000000001" customHeight="1" x14ac:dyDescent="0.45">
      <c r="A80" s="581" t="s">
        <v>582</v>
      </c>
      <c r="B80" s="584"/>
      <c r="C80" s="584"/>
      <c r="D80" s="585"/>
      <c r="E80" s="633"/>
      <c r="F80" s="739"/>
      <c r="G80" s="739"/>
      <c r="H80" s="739"/>
      <c r="I80" s="739"/>
      <c r="J80" s="739"/>
      <c r="K80" s="739"/>
      <c r="L80" s="739"/>
      <c r="M80" s="739"/>
      <c r="N80" s="740"/>
    </row>
    <row r="81" spans="1:14" ht="16.350000000000001" customHeight="1" x14ac:dyDescent="0.45">
      <c r="A81" s="581" t="s">
        <v>525</v>
      </c>
      <c r="B81" s="584"/>
      <c r="C81" s="584"/>
      <c r="D81" s="585"/>
      <c r="E81" s="633"/>
      <c r="F81" s="739"/>
      <c r="G81" s="739"/>
      <c r="H81" s="739"/>
      <c r="I81" s="739"/>
      <c r="J81" s="739"/>
      <c r="K81" s="739"/>
      <c r="L81" s="739"/>
      <c r="M81" s="739"/>
      <c r="N81" s="740"/>
    </row>
    <row r="82" spans="1:14" ht="16.350000000000001" customHeight="1" x14ac:dyDescent="0.45">
      <c r="A82" s="581" t="s">
        <v>526</v>
      </c>
      <c r="B82" s="584"/>
      <c r="C82" s="584"/>
      <c r="D82" s="585"/>
      <c r="E82" s="633"/>
      <c r="F82" s="739"/>
      <c r="G82" s="739"/>
      <c r="H82" s="739"/>
      <c r="I82" s="739"/>
      <c r="J82" s="739"/>
      <c r="K82" s="739"/>
      <c r="L82" s="739"/>
      <c r="M82" s="739"/>
      <c r="N82" s="740"/>
    </row>
    <row r="83" spans="1:14" ht="16.350000000000001" customHeight="1" x14ac:dyDescent="0.45">
      <c r="A83" s="581" t="s">
        <v>513</v>
      </c>
      <c r="B83" s="584"/>
      <c r="C83" s="584"/>
      <c r="D83" s="585"/>
      <c r="E83" s="633"/>
      <c r="F83" s="739"/>
      <c r="G83" s="739"/>
      <c r="H83" s="739"/>
      <c r="I83" s="739"/>
      <c r="J83" s="739"/>
      <c r="K83" s="739"/>
      <c r="L83" s="739"/>
      <c r="M83" s="739"/>
      <c r="N83" s="740"/>
    </row>
    <row r="84" spans="1:14" ht="16.350000000000001" customHeight="1" x14ac:dyDescent="0.45">
      <c r="A84" s="19"/>
      <c r="B84" s="19"/>
      <c r="C84" s="19"/>
      <c r="D84" s="19"/>
      <c r="E84" s="19"/>
      <c r="F84" s="19"/>
      <c r="G84" s="19"/>
      <c r="H84" s="19"/>
      <c r="I84" s="19"/>
      <c r="J84" s="19"/>
      <c r="K84" s="19"/>
      <c r="L84" s="19"/>
      <c r="M84" s="19"/>
      <c r="N84" s="19"/>
    </row>
    <row r="85" spans="1:14" ht="16.350000000000001" customHeight="1" x14ac:dyDescent="0.45">
      <c r="A85" s="581" t="s">
        <v>780</v>
      </c>
      <c r="B85" s="584"/>
      <c r="C85" s="584"/>
      <c r="D85" s="585"/>
      <c r="E85" s="633"/>
      <c r="F85" s="739"/>
      <c r="G85" s="739"/>
      <c r="H85" s="739"/>
      <c r="I85" s="739"/>
      <c r="J85" s="739"/>
      <c r="K85" s="739"/>
      <c r="L85" s="739"/>
      <c r="M85" s="739"/>
      <c r="N85" s="740"/>
    </row>
    <row r="86" spans="1:14" ht="16.350000000000001" customHeight="1" x14ac:dyDescent="0.45">
      <c r="A86" s="581" t="s">
        <v>524</v>
      </c>
      <c r="B86" s="584"/>
      <c r="C86" s="584"/>
      <c r="D86" s="585"/>
      <c r="E86" s="633"/>
      <c r="F86" s="739"/>
      <c r="G86" s="739"/>
      <c r="H86" s="739"/>
      <c r="I86" s="739"/>
      <c r="J86" s="739"/>
      <c r="K86" s="739"/>
      <c r="L86" s="739"/>
      <c r="M86" s="739"/>
      <c r="N86" s="740"/>
    </row>
    <row r="87" spans="1:14" ht="16.350000000000001" customHeight="1" x14ac:dyDescent="0.45">
      <c r="A87" s="581" t="s">
        <v>582</v>
      </c>
      <c r="B87" s="584"/>
      <c r="C87" s="584"/>
      <c r="D87" s="585"/>
      <c r="E87" s="633"/>
      <c r="F87" s="739"/>
      <c r="G87" s="739"/>
      <c r="H87" s="739"/>
      <c r="I87" s="739"/>
      <c r="J87" s="739"/>
      <c r="K87" s="739"/>
      <c r="L87" s="739"/>
      <c r="M87" s="739"/>
      <c r="N87" s="740"/>
    </row>
    <row r="88" spans="1:14" ht="16.350000000000001" customHeight="1" x14ac:dyDescent="0.45">
      <c r="A88" s="581" t="s">
        <v>525</v>
      </c>
      <c r="B88" s="584"/>
      <c r="C88" s="584"/>
      <c r="D88" s="585"/>
      <c r="E88" s="633"/>
      <c r="F88" s="739"/>
      <c r="G88" s="739"/>
      <c r="H88" s="739"/>
      <c r="I88" s="739"/>
      <c r="J88" s="739"/>
      <c r="K88" s="739"/>
      <c r="L88" s="739"/>
      <c r="M88" s="739"/>
      <c r="N88" s="740"/>
    </row>
    <row r="89" spans="1:14" ht="16.350000000000001" customHeight="1" x14ac:dyDescent="0.45">
      <c r="A89" s="581" t="s">
        <v>526</v>
      </c>
      <c r="B89" s="584"/>
      <c r="C89" s="584"/>
      <c r="D89" s="585"/>
      <c r="E89" s="633"/>
      <c r="F89" s="739"/>
      <c r="G89" s="739"/>
      <c r="H89" s="739"/>
      <c r="I89" s="739"/>
      <c r="J89" s="739"/>
      <c r="K89" s="739"/>
      <c r="L89" s="739"/>
      <c r="M89" s="739"/>
      <c r="N89" s="740"/>
    </row>
    <row r="90" spans="1:14" ht="16.350000000000001" customHeight="1" x14ac:dyDescent="0.45">
      <c r="A90" s="581" t="s">
        <v>513</v>
      </c>
      <c r="B90" s="584"/>
      <c r="C90" s="584"/>
      <c r="D90" s="585"/>
      <c r="E90" s="633"/>
      <c r="F90" s="739"/>
      <c r="G90" s="739"/>
      <c r="H90" s="739"/>
      <c r="I90" s="739"/>
      <c r="J90" s="739"/>
      <c r="K90" s="739"/>
      <c r="L90" s="739"/>
      <c r="M90" s="739"/>
      <c r="N90" s="740"/>
    </row>
    <row r="91" spans="1:14" ht="16.350000000000001" customHeight="1" x14ac:dyDescent="0.45">
      <c r="A91" s="19"/>
      <c r="B91" s="19"/>
      <c r="C91" s="19"/>
      <c r="D91" s="19"/>
      <c r="E91" s="19"/>
      <c r="F91" s="19"/>
      <c r="G91" s="19"/>
      <c r="H91" s="19"/>
      <c r="I91" s="19"/>
      <c r="J91" s="19"/>
      <c r="K91" s="19"/>
      <c r="L91" s="19"/>
      <c r="M91" s="19"/>
      <c r="N91" s="19"/>
    </row>
    <row r="92" spans="1:14" ht="16.350000000000001" customHeight="1" x14ac:dyDescent="0.45">
      <c r="A92" s="581" t="s">
        <v>530</v>
      </c>
      <c r="B92" s="584"/>
      <c r="C92" s="584"/>
      <c r="D92" s="585"/>
      <c r="E92" s="633"/>
      <c r="F92" s="739"/>
      <c r="G92" s="739"/>
      <c r="H92" s="739"/>
      <c r="I92" s="739"/>
      <c r="J92" s="739"/>
      <c r="K92" s="739"/>
      <c r="L92" s="739"/>
      <c r="M92" s="739"/>
      <c r="N92" s="740"/>
    </row>
    <row r="93" spans="1:14" ht="16.350000000000001" customHeight="1" x14ac:dyDescent="0.45">
      <c r="A93" s="581" t="s">
        <v>524</v>
      </c>
      <c r="B93" s="584"/>
      <c r="C93" s="584"/>
      <c r="D93" s="585"/>
      <c r="E93" s="633"/>
      <c r="F93" s="739"/>
      <c r="G93" s="739"/>
      <c r="H93" s="739"/>
      <c r="I93" s="739"/>
      <c r="J93" s="739"/>
      <c r="K93" s="739"/>
      <c r="L93" s="739"/>
      <c r="M93" s="739"/>
      <c r="N93" s="740"/>
    </row>
    <row r="94" spans="1:14" ht="16.350000000000001" customHeight="1" x14ac:dyDescent="0.45">
      <c r="A94" s="581" t="s">
        <v>582</v>
      </c>
      <c r="B94" s="584"/>
      <c r="C94" s="584"/>
      <c r="D94" s="585"/>
      <c r="E94" s="633"/>
      <c r="F94" s="739"/>
      <c r="G94" s="739"/>
      <c r="H94" s="739"/>
      <c r="I94" s="739"/>
      <c r="J94" s="739"/>
      <c r="K94" s="739"/>
      <c r="L94" s="739"/>
      <c r="M94" s="739"/>
      <c r="N94" s="740"/>
    </row>
    <row r="95" spans="1:14" ht="16.350000000000001" customHeight="1" x14ac:dyDescent="0.45">
      <c r="A95" s="581" t="s">
        <v>525</v>
      </c>
      <c r="B95" s="584"/>
      <c r="C95" s="584"/>
      <c r="D95" s="585"/>
      <c r="E95" s="633"/>
      <c r="F95" s="739"/>
      <c r="G95" s="739"/>
      <c r="H95" s="739"/>
      <c r="I95" s="739"/>
      <c r="J95" s="739"/>
      <c r="K95" s="739"/>
      <c r="L95" s="739"/>
      <c r="M95" s="739"/>
      <c r="N95" s="740"/>
    </row>
    <row r="96" spans="1:14" ht="16.350000000000001" customHeight="1" x14ac:dyDescent="0.45">
      <c r="A96" s="581" t="s">
        <v>526</v>
      </c>
      <c r="B96" s="584"/>
      <c r="C96" s="584"/>
      <c r="D96" s="585"/>
      <c r="E96" s="633"/>
      <c r="F96" s="739"/>
      <c r="G96" s="739"/>
      <c r="H96" s="739"/>
      <c r="I96" s="739"/>
      <c r="J96" s="739"/>
      <c r="K96" s="739"/>
      <c r="L96" s="739"/>
      <c r="M96" s="739"/>
      <c r="N96" s="740"/>
    </row>
    <row r="97" spans="1:14" ht="16.350000000000001" customHeight="1" x14ac:dyDescent="0.45">
      <c r="A97" s="581" t="s">
        <v>513</v>
      </c>
      <c r="B97" s="584"/>
      <c r="C97" s="584"/>
      <c r="D97" s="585"/>
      <c r="E97" s="633"/>
      <c r="F97" s="739"/>
      <c r="G97" s="739"/>
      <c r="H97" s="739"/>
      <c r="I97" s="739"/>
      <c r="J97" s="739"/>
      <c r="K97" s="739"/>
      <c r="L97" s="739"/>
      <c r="M97" s="739"/>
      <c r="N97" s="740"/>
    </row>
    <row r="98" spans="1:14" ht="16.350000000000001" customHeight="1" x14ac:dyDescent="0.45">
      <c r="A98" s="19"/>
      <c r="B98" s="19"/>
      <c r="C98" s="19"/>
      <c r="D98" s="19"/>
      <c r="E98" s="19"/>
      <c r="F98" s="19"/>
      <c r="G98" s="19"/>
      <c r="H98" s="19"/>
      <c r="I98" s="19"/>
      <c r="J98" s="19"/>
      <c r="K98" s="19"/>
      <c r="L98" s="19"/>
      <c r="M98" s="19"/>
      <c r="N98" s="19"/>
    </row>
    <row r="99" spans="1:14" ht="16.350000000000001" customHeight="1" x14ac:dyDescent="0.45">
      <c r="A99" s="581" t="s">
        <v>531</v>
      </c>
      <c r="B99" s="582"/>
      <c r="C99" s="582"/>
      <c r="D99" s="582"/>
      <c r="E99" s="582"/>
      <c r="F99" s="582"/>
      <c r="G99" s="582"/>
      <c r="H99" s="582"/>
      <c r="I99" s="582"/>
      <c r="J99" s="582"/>
      <c r="K99" s="582"/>
      <c r="L99" s="582"/>
      <c r="M99" s="582"/>
      <c r="N99" s="583"/>
    </row>
    <row r="100" spans="1:14" ht="16.350000000000001" customHeight="1" x14ac:dyDescent="0.45">
      <c r="A100" s="741"/>
      <c r="B100" s="742"/>
      <c r="C100" s="742"/>
      <c r="D100" s="742"/>
      <c r="E100" s="742"/>
      <c r="F100" s="742"/>
      <c r="G100" s="742"/>
      <c r="H100" s="742"/>
      <c r="I100" s="742"/>
      <c r="J100" s="742"/>
      <c r="K100" s="742"/>
      <c r="L100" s="742"/>
      <c r="M100" s="742"/>
      <c r="N100" s="743"/>
    </row>
    <row r="101" spans="1:14" ht="16.350000000000001" customHeight="1" x14ac:dyDescent="0.45">
      <c r="A101" s="744"/>
      <c r="B101" s="745"/>
      <c r="C101" s="745"/>
      <c r="D101" s="745"/>
      <c r="E101" s="745"/>
      <c r="F101" s="745"/>
      <c r="G101" s="745"/>
      <c r="H101" s="745"/>
      <c r="I101" s="745"/>
      <c r="J101" s="745"/>
      <c r="K101" s="745"/>
      <c r="L101" s="745"/>
      <c r="M101" s="745"/>
      <c r="N101" s="746"/>
    </row>
    <row r="102" spans="1:14" ht="16.350000000000001" customHeight="1" x14ac:dyDescent="0.45">
      <c r="A102" s="744"/>
      <c r="B102" s="745"/>
      <c r="C102" s="745"/>
      <c r="D102" s="745"/>
      <c r="E102" s="745"/>
      <c r="F102" s="745"/>
      <c r="G102" s="745"/>
      <c r="H102" s="745"/>
      <c r="I102" s="745"/>
      <c r="J102" s="745"/>
      <c r="K102" s="745"/>
      <c r="L102" s="745"/>
      <c r="M102" s="745"/>
      <c r="N102" s="746"/>
    </row>
    <row r="103" spans="1:14" ht="16.350000000000001" customHeight="1" x14ac:dyDescent="0.45">
      <c r="A103" s="744"/>
      <c r="B103" s="745"/>
      <c r="C103" s="745"/>
      <c r="D103" s="745"/>
      <c r="E103" s="745"/>
      <c r="F103" s="745"/>
      <c r="G103" s="745"/>
      <c r="H103" s="745"/>
      <c r="I103" s="745"/>
      <c r="J103" s="745"/>
      <c r="K103" s="745"/>
      <c r="L103" s="745"/>
      <c r="M103" s="745"/>
      <c r="N103" s="746"/>
    </row>
    <row r="104" spans="1:14" ht="16.350000000000001" customHeight="1" x14ac:dyDescent="0.45">
      <c r="A104" s="744"/>
      <c r="B104" s="745"/>
      <c r="C104" s="745"/>
      <c r="D104" s="745"/>
      <c r="E104" s="745"/>
      <c r="F104" s="745"/>
      <c r="G104" s="745"/>
      <c r="H104" s="745"/>
      <c r="I104" s="745"/>
      <c r="J104" s="745"/>
      <c r="K104" s="745"/>
      <c r="L104" s="745"/>
      <c r="M104" s="745"/>
      <c r="N104" s="746"/>
    </row>
    <row r="105" spans="1:14" ht="16.350000000000001" customHeight="1" x14ac:dyDescent="0.45">
      <c r="A105" s="744"/>
      <c r="B105" s="745"/>
      <c r="C105" s="745"/>
      <c r="D105" s="745"/>
      <c r="E105" s="745"/>
      <c r="F105" s="745"/>
      <c r="G105" s="745"/>
      <c r="H105" s="745"/>
      <c r="I105" s="745"/>
      <c r="J105" s="745"/>
      <c r="K105" s="745"/>
      <c r="L105" s="745"/>
      <c r="M105" s="745"/>
      <c r="N105" s="746"/>
    </row>
    <row r="106" spans="1:14" ht="16.350000000000001" customHeight="1" x14ac:dyDescent="0.45">
      <c r="A106" s="747"/>
      <c r="B106" s="748"/>
      <c r="C106" s="748"/>
      <c r="D106" s="748"/>
      <c r="E106" s="748"/>
      <c r="F106" s="748"/>
      <c r="G106" s="748"/>
      <c r="H106" s="748"/>
      <c r="I106" s="748"/>
      <c r="J106" s="748"/>
      <c r="K106" s="748"/>
      <c r="L106" s="748"/>
      <c r="M106" s="748"/>
      <c r="N106" s="749"/>
    </row>
    <row r="107" spans="1:14" ht="16.350000000000001" customHeight="1" x14ac:dyDescent="0.45">
      <c r="A107" s="19"/>
      <c r="B107" s="19"/>
      <c r="C107" s="19"/>
      <c r="D107" s="19"/>
      <c r="E107" s="19"/>
      <c r="F107" s="19"/>
      <c r="G107" s="19"/>
      <c r="H107" s="19"/>
      <c r="I107" s="19"/>
      <c r="J107" s="19"/>
      <c r="K107" s="19"/>
      <c r="L107" s="19"/>
      <c r="M107" s="19"/>
      <c r="N107" s="19"/>
    </row>
    <row r="108" spans="1:14" ht="36" customHeight="1" x14ac:dyDescent="0.45">
      <c r="A108" s="557" t="s">
        <v>604</v>
      </c>
      <c r="B108" s="565"/>
      <c r="C108" s="565"/>
      <c r="D108" s="565"/>
      <c r="E108" s="565"/>
      <c r="F108" s="565"/>
      <c r="G108" s="565"/>
      <c r="H108" s="565"/>
      <c r="I108" s="565"/>
      <c r="J108" s="565"/>
      <c r="K108" s="565"/>
      <c r="L108" s="565"/>
      <c r="M108" s="565"/>
      <c r="N108" s="566"/>
    </row>
    <row r="109" spans="1:14" ht="16.350000000000001" customHeight="1" x14ac:dyDescent="0.45">
      <c r="A109" s="741"/>
      <c r="B109" s="742"/>
      <c r="C109" s="742"/>
      <c r="D109" s="742"/>
      <c r="E109" s="742"/>
      <c r="F109" s="742"/>
      <c r="G109" s="742"/>
      <c r="H109" s="742"/>
      <c r="I109" s="742"/>
      <c r="J109" s="742"/>
      <c r="K109" s="742"/>
      <c r="L109" s="742"/>
      <c r="M109" s="742"/>
      <c r="N109" s="743"/>
    </row>
    <row r="110" spans="1:14" ht="16.350000000000001" customHeight="1" x14ac:dyDescent="0.45">
      <c r="A110" s="744"/>
      <c r="B110" s="745"/>
      <c r="C110" s="745"/>
      <c r="D110" s="745"/>
      <c r="E110" s="745"/>
      <c r="F110" s="745"/>
      <c r="G110" s="745"/>
      <c r="H110" s="745"/>
      <c r="I110" s="745"/>
      <c r="J110" s="745"/>
      <c r="K110" s="745"/>
      <c r="L110" s="745"/>
      <c r="M110" s="745"/>
      <c r="N110" s="746"/>
    </row>
    <row r="111" spans="1:14" ht="16.350000000000001" customHeight="1" x14ac:dyDescent="0.45">
      <c r="A111" s="744"/>
      <c r="B111" s="745"/>
      <c r="C111" s="745"/>
      <c r="D111" s="745"/>
      <c r="E111" s="745"/>
      <c r="F111" s="745"/>
      <c r="G111" s="745"/>
      <c r="H111" s="745"/>
      <c r="I111" s="745"/>
      <c r="J111" s="745"/>
      <c r="K111" s="745"/>
      <c r="L111" s="745"/>
      <c r="M111" s="745"/>
      <c r="N111" s="746"/>
    </row>
    <row r="112" spans="1:14" ht="16.350000000000001" customHeight="1" x14ac:dyDescent="0.45">
      <c r="A112" s="744"/>
      <c r="B112" s="745"/>
      <c r="C112" s="745"/>
      <c r="D112" s="745"/>
      <c r="E112" s="745"/>
      <c r="F112" s="745"/>
      <c r="G112" s="745"/>
      <c r="H112" s="745"/>
      <c r="I112" s="745"/>
      <c r="J112" s="745"/>
      <c r="K112" s="745"/>
      <c r="L112" s="745"/>
      <c r="M112" s="745"/>
      <c r="N112" s="746"/>
    </row>
    <row r="113" spans="1:14" ht="16.350000000000001" customHeight="1" x14ac:dyDescent="0.45">
      <c r="A113" s="744"/>
      <c r="B113" s="745"/>
      <c r="C113" s="745"/>
      <c r="D113" s="745"/>
      <c r="E113" s="745"/>
      <c r="F113" s="745"/>
      <c r="G113" s="745"/>
      <c r="H113" s="745"/>
      <c r="I113" s="745"/>
      <c r="J113" s="745"/>
      <c r="K113" s="745"/>
      <c r="L113" s="745"/>
      <c r="M113" s="745"/>
      <c r="N113" s="746"/>
    </row>
    <row r="114" spans="1:14" ht="16.350000000000001" customHeight="1" x14ac:dyDescent="0.45">
      <c r="A114" s="744"/>
      <c r="B114" s="745"/>
      <c r="C114" s="745"/>
      <c r="D114" s="745"/>
      <c r="E114" s="745"/>
      <c r="F114" s="745"/>
      <c r="G114" s="745"/>
      <c r="H114" s="745"/>
      <c r="I114" s="745"/>
      <c r="J114" s="745"/>
      <c r="K114" s="745"/>
      <c r="L114" s="745"/>
      <c r="M114" s="745"/>
      <c r="N114" s="746"/>
    </row>
    <row r="115" spans="1:14" ht="16.350000000000001" customHeight="1" x14ac:dyDescent="0.45">
      <c r="A115" s="747"/>
      <c r="B115" s="748"/>
      <c r="C115" s="748"/>
      <c r="D115" s="748"/>
      <c r="E115" s="748"/>
      <c r="F115" s="748"/>
      <c r="G115" s="748"/>
      <c r="H115" s="748"/>
      <c r="I115" s="748"/>
      <c r="J115" s="748"/>
      <c r="K115" s="748"/>
      <c r="L115" s="748"/>
      <c r="M115" s="748"/>
      <c r="N115" s="749"/>
    </row>
    <row r="116" spans="1:14" x14ac:dyDescent="0.45">
      <c r="A116" s="19"/>
      <c r="B116" s="19"/>
      <c r="C116" s="19"/>
      <c r="D116" s="19"/>
      <c r="E116" s="19"/>
      <c r="F116" s="19"/>
      <c r="G116" s="19"/>
      <c r="H116" s="19"/>
      <c r="I116" s="19"/>
      <c r="J116" s="19"/>
      <c r="K116" s="19"/>
      <c r="L116" s="19"/>
      <c r="M116" s="19"/>
      <c r="N116" s="19"/>
    </row>
    <row r="117" spans="1:14" x14ac:dyDescent="0.45">
      <c r="A117" s="19"/>
      <c r="B117" s="19"/>
      <c r="C117" s="19"/>
      <c r="D117" s="19"/>
      <c r="E117" s="19"/>
      <c r="F117" s="19"/>
      <c r="G117" s="19"/>
      <c r="H117" s="19"/>
      <c r="I117" s="19"/>
      <c r="J117" s="19"/>
      <c r="K117" s="19"/>
      <c r="L117" s="19"/>
      <c r="M117" s="19"/>
      <c r="N117" s="19"/>
    </row>
    <row r="118" spans="1:14" x14ac:dyDescent="0.45">
      <c r="A118" s="19"/>
      <c r="B118" s="19"/>
      <c r="C118" s="19"/>
      <c r="D118" s="19"/>
      <c r="E118" s="19"/>
      <c r="F118" s="19"/>
      <c r="G118" s="19"/>
      <c r="H118" s="19"/>
      <c r="I118" s="19"/>
      <c r="J118" s="19"/>
      <c r="K118" s="19"/>
      <c r="L118" s="19"/>
      <c r="M118" s="19"/>
      <c r="N118" s="19"/>
    </row>
    <row r="119" spans="1:14" x14ac:dyDescent="0.45">
      <c r="A119" s="19"/>
      <c r="B119" s="19"/>
      <c r="C119" s="19"/>
      <c r="D119" s="19"/>
      <c r="E119" s="19"/>
      <c r="F119" s="19"/>
      <c r="G119" s="19"/>
      <c r="H119" s="19"/>
      <c r="I119" s="19"/>
      <c r="J119" s="19"/>
      <c r="K119" s="19"/>
      <c r="L119" s="19"/>
      <c r="M119" s="19"/>
      <c r="N119" s="19"/>
    </row>
    <row r="120" spans="1:14" x14ac:dyDescent="0.45">
      <c r="A120" s="19"/>
      <c r="B120" s="19"/>
      <c r="C120" s="19"/>
      <c r="D120" s="19"/>
      <c r="E120" s="19"/>
      <c r="F120" s="19"/>
      <c r="G120" s="19"/>
      <c r="H120" s="19"/>
      <c r="I120" s="19"/>
      <c r="J120" s="19"/>
      <c r="K120" s="19"/>
      <c r="L120" s="19"/>
      <c r="M120" s="19"/>
      <c r="N120" s="19"/>
    </row>
    <row r="121" spans="1:14" x14ac:dyDescent="0.45">
      <c r="A121" s="19"/>
      <c r="B121" s="19"/>
      <c r="C121" s="19"/>
      <c r="D121" s="19"/>
      <c r="E121" s="19"/>
      <c r="F121" s="19"/>
      <c r="G121" s="19"/>
      <c r="H121" s="19"/>
      <c r="I121" s="19"/>
      <c r="J121" s="19"/>
      <c r="K121" s="19"/>
      <c r="L121" s="19"/>
      <c r="M121" s="19"/>
      <c r="N121" s="19"/>
    </row>
    <row r="122" spans="1:14" x14ac:dyDescent="0.45">
      <c r="A122" s="19"/>
      <c r="B122" s="19"/>
      <c r="C122" s="19"/>
      <c r="D122" s="19"/>
      <c r="E122" s="19"/>
      <c r="F122" s="19"/>
      <c r="G122" s="19"/>
      <c r="H122" s="19"/>
      <c r="I122" s="19"/>
      <c r="J122" s="19"/>
      <c r="K122" s="19"/>
      <c r="L122" s="19"/>
      <c r="M122" s="19"/>
      <c r="N122" s="19"/>
    </row>
    <row r="123" spans="1:14" x14ac:dyDescent="0.45">
      <c r="A123" s="19"/>
      <c r="B123" s="19"/>
      <c r="C123" s="19"/>
      <c r="D123" s="19"/>
      <c r="E123" s="19"/>
      <c r="F123" s="19"/>
      <c r="G123" s="19"/>
      <c r="H123" s="19"/>
      <c r="I123" s="19"/>
      <c r="J123" s="19"/>
      <c r="K123" s="19"/>
      <c r="L123" s="19"/>
      <c r="M123" s="19"/>
      <c r="N123" s="19"/>
    </row>
    <row r="124" spans="1:14" x14ac:dyDescent="0.45">
      <c r="A124" s="19"/>
      <c r="B124" s="19"/>
      <c r="C124" s="19"/>
      <c r="D124" s="19"/>
      <c r="E124" s="19"/>
      <c r="F124" s="19"/>
      <c r="G124" s="19"/>
      <c r="H124" s="19"/>
      <c r="I124" s="19"/>
      <c r="J124" s="19"/>
      <c r="K124" s="19"/>
      <c r="L124" s="19"/>
      <c r="M124" s="19"/>
      <c r="N124" s="19"/>
    </row>
    <row r="125" spans="1:14" x14ac:dyDescent="0.45">
      <c r="A125" s="19"/>
      <c r="B125" s="19"/>
      <c r="C125" s="19"/>
      <c r="D125" s="19"/>
      <c r="E125" s="19"/>
      <c r="F125" s="19"/>
      <c r="G125" s="19"/>
      <c r="H125" s="19"/>
      <c r="I125" s="19"/>
      <c r="J125" s="19"/>
      <c r="K125" s="19"/>
      <c r="L125" s="19"/>
      <c r="M125" s="19"/>
      <c r="N125" s="19"/>
    </row>
    <row r="126" spans="1:14" x14ac:dyDescent="0.45">
      <c r="A126" s="19"/>
      <c r="B126" s="19"/>
      <c r="C126" s="19"/>
      <c r="D126" s="19"/>
      <c r="E126" s="19"/>
      <c r="F126" s="19"/>
      <c r="G126" s="19"/>
      <c r="H126" s="19"/>
      <c r="I126" s="19"/>
      <c r="J126" s="19"/>
      <c r="K126" s="19"/>
      <c r="L126" s="19"/>
      <c r="M126" s="19"/>
      <c r="N126" s="19"/>
    </row>
    <row r="127" spans="1:14" ht="50.1" customHeight="1" x14ac:dyDescent="0.45">
      <c r="A127" s="19"/>
      <c r="B127" s="19"/>
      <c r="C127" s="19"/>
      <c r="D127" s="19"/>
      <c r="E127" s="19"/>
      <c r="F127" s="19"/>
      <c r="G127" s="19"/>
      <c r="H127" s="19"/>
      <c r="I127" s="19"/>
      <c r="J127" s="19"/>
      <c r="K127" s="19"/>
      <c r="L127" s="19"/>
      <c r="M127" s="19"/>
      <c r="N127" s="19"/>
    </row>
    <row r="128" spans="1:14" ht="15.6" customHeight="1" x14ac:dyDescent="0.45">
      <c r="A128" s="19"/>
      <c r="B128" s="19"/>
      <c r="C128" s="19"/>
      <c r="D128" s="19"/>
      <c r="E128" s="19"/>
      <c r="F128" s="19"/>
      <c r="G128" s="19"/>
      <c r="H128" s="19"/>
      <c r="I128" s="19"/>
      <c r="J128" s="19"/>
      <c r="K128" s="19"/>
      <c r="L128" s="19"/>
      <c r="M128" s="19"/>
      <c r="N128" s="19"/>
    </row>
    <row r="129" spans="1:14" ht="31.35" customHeight="1" x14ac:dyDescent="0.45">
      <c r="A129" s="19"/>
      <c r="B129" s="19"/>
      <c r="C129" s="19"/>
      <c r="D129" s="19"/>
      <c r="E129" s="19"/>
      <c r="F129" s="19"/>
      <c r="G129" s="19"/>
      <c r="H129" s="19"/>
      <c r="I129" s="19"/>
      <c r="J129" s="19"/>
      <c r="K129" s="19"/>
      <c r="L129" s="19"/>
      <c r="M129" s="19"/>
      <c r="N129" s="19"/>
    </row>
    <row r="130" spans="1:14" ht="30.6" customHeight="1" x14ac:dyDescent="0.45">
      <c r="A130"/>
      <c r="B130"/>
      <c r="C130"/>
      <c r="D130"/>
      <c r="E130"/>
      <c r="F130"/>
      <c r="G130"/>
      <c r="H130"/>
      <c r="I130"/>
      <c r="J130"/>
      <c r="K130"/>
      <c r="L130"/>
      <c r="M130"/>
      <c r="N130"/>
    </row>
    <row r="131" spans="1:14" ht="15.6" customHeight="1" x14ac:dyDescent="0.45">
      <c r="A131"/>
      <c r="B131"/>
      <c r="C131"/>
      <c r="D131"/>
      <c r="E131"/>
      <c r="F131"/>
      <c r="G131"/>
      <c r="H131"/>
      <c r="I131"/>
      <c r="J131"/>
      <c r="K131"/>
      <c r="L131"/>
      <c r="M131"/>
      <c r="N131"/>
    </row>
    <row r="132" spans="1:14" x14ac:dyDescent="0.45">
      <c r="A132"/>
      <c r="B132"/>
      <c r="C132"/>
      <c r="D132"/>
      <c r="E132"/>
      <c r="F132"/>
      <c r="G132"/>
      <c r="H132"/>
      <c r="I132"/>
      <c r="J132"/>
      <c r="K132"/>
      <c r="L132"/>
      <c r="M132"/>
      <c r="N132"/>
    </row>
    <row r="133" spans="1:14" ht="29.25" customHeight="1" x14ac:dyDescent="0.45">
      <c r="A133"/>
      <c r="B133"/>
      <c r="C133"/>
      <c r="D133"/>
      <c r="E133"/>
      <c r="F133"/>
      <c r="G133"/>
      <c r="H133"/>
      <c r="I133"/>
      <c r="J133"/>
      <c r="K133"/>
      <c r="L133"/>
      <c r="M133"/>
      <c r="N133"/>
    </row>
    <row r="134" spans="1:14" ht="15.6" customHeight="1" x14ac:dyDescent="0.45">
      <c r="A134"/>
      <c r="B134"/>
      <c r="C134"/>
      <c r="D134"/>
      <c r="E134"/>
      <c r="F134"/>
      <c r="G134"/>
      <c r="H134"/>
      <c r="I134"/>
      <c r="J134"/>
      <c r="K134"/>
      <c r="L134"/>
      <c r="M134"/>
      <c r="N134"/>
    </row>
    <row r="135" spans="1:14" ht="15.6" customHeight="1" x14ac:dyDescent="0.45">
      <c r="A135"/>
      <c r="B135"/>
      <c r="C135"/>
      <c r="D135"/>
      <c r="E135"/>
      <c r="F135"/>
      <c r="G135"/>
      <c r="H135"/>
      <c r="I135"/>
      <c r="J135"/>
      <c r="K135"/>
      <c r="L135"/>
      <c r="M135"/>
      <c r="N135"/>
    </row>
  </sheetData>
  <sheetProtection algorithmName="SHA-512" hashValue="hLId6Ph0OwJjnF9ZTgBIt9iB045IcxpP5KZdsFAr01UMY3NOKipg1ovOSw8QUFBkqOh3K/Sm4uniXgcwz5HXvw==" saltValue="2cFDLtX6tB3PV3gsl+Nqyg==" spinCount="100000" sheet="1" objects="1" scenarios="1" selectLockedCells="1"/>
  <mergeCells count="188">
    <mergeCell ref="A88:D88"/>
    <mergeCell ref="E88:N88"/>
    <mergeCell ref="A89:D89"/>
    <mergeCell ref="E89:N89"/>
    <mergeCell ref="A90:D90"/>
    <mergeCell ref="E90:N90"/>
    <mergeCell ref="A85:D85"/>
    <mergeCell ref="E85:N85"/>
    <mergeCell ref="A86:D86"/>
    <mergeCell ref="E86:N86"/>
    <mergeCell ref="A87:D87"/>
    <mergeCell ref="E87:N87"/>
    <mergeCell ref="A1:G1"/>
    <mergeCell ref="A5:D5"/>
    <mergeCell ref="E5:N5"/>
    <mergeCell ref="A7:D7"/>
    <mergeCell ref="E7:N7"/>
    <mergeCell ref="A36:D36"/>
    <mergeCell ref="E17:N17"/>
    <mergeCell ref="D24:E24"/>
    <mergeCell ref="E38:N38"/>
    <mergeCell ref="A6:N6"/>
    <mergeCell ref="A8:D8"/>
    <mergeCell ref="E8:N8"/>
    <mergeCell ref="A17:D17"/>
    <mergeCell ref="A16:N16"/>
    <mergeCell ref="A18:D18"/>
    <mergeCell ref="E18:N18"/>
    <mergeCell ref="A35:N35"/>
    <mergeCell ref="A23:C23"/>
    <mergeCell ref="D23:E23"/>
    <mergeCell ref="F23:G23"/>
    <mergeCell ref="H23:I23"/>
    <mergeCell ref="J23:N23"/>
    <mergeCell ref="A24:C24"/>
    <mergeCell ref="F24:G24"/>
    <mergeCell ref="A20:N20"/>
    <mergeCell ref="A21:C21"/>
    <mergeCell ref="A28:N28"/>
    <mergeCell ref="A30:D30"/>
    <mergeCell ref="E30:N30"/>
    <mergeCell ref="A31:D31"/>
    <mergeCell ref="J24:N24"/>
    <mergeCell ref="A25:C25"/>
    <mergeCell ref="D25:E25"/>
    <mergeCell ref="F25:G25"/>
    <mergeCell ref="H25:I25"/>
    <mergeCell ref="J25:N25"/>
    <mergeCell ref="A26:C26"/>
    <mergeCell ref="D26:E26"/>
    <mergeCell ref="H26:I26"/>
    <mergeCell ref="A29:D29"/>
    <mergeCell ref="E29:N29"/>
    <mergeCell ref="F26:G26"/>
    <mergeCell ref="A33:D33"/>
    <mergeCell ref="E33:N33"/>
    <mergeCell ref="A34:N34"/>
    <mergeCell ref="A37:D37"/>
    <mergeCell ref="E37:N37"/>
    <mergeCell ref="A27:C27"/>
    <mergeCell ref="D27:E27"/>
    <mergeCell ref="F27:G27"/>
    <mergeCell ref="H27:I27"/>
    <mergeCell ref="J27:N27"/>
    <mergeCell ref="E36:N36"/>
    <mergeCell ref="E31:N31"/>
    <mergeCell ref="J26:N26"/>
    <mergeCell ref="A32:D32"/>
    <mergeCell ref="E32:N32"/>
    <mergeCell ref="A45:D45"/>
    <mergeCell ref="E45:N45"/>
    <mergeCell ref="A40:D40"/>
    <mergeCell ref="E40:N40"/>
    <mergeCell ref="A38:D38"/>
    <mergeCell ref="A41:D41"/>
    <mergeCell ref="E41:N41"/>
    <mergeCell ref="A46:D46"/>
    <mergeCell ref="E46:N46"/>
    <mergeCell ref="A43:D43"/>
    <mergeCell ref="E43:N43"/>
    <mergeCell ref="A44:D44"/>
    <mergeCell ref="E44:N44"/>
    <mergeCell ref="A39:D39"/>
    <mergeCell ref="E39:N39"/>
    <mergeCell ref="A66:D66"/>
    <mergeCell ref="E66:N66"/>
    <mergeCell ref="A62:D62"/>
    <mergeCell ref="E62:N62"/>
    <mergeCell ref="A47:D47"/>
    <mergeCell ref="E47:N47"/>
    <mergeCell ref="A48:D48"/>
    <mergeCell ref="E48:N48"/>
    <mergeCell ref="A57:D57"/>
    <mergeCell ref="E57:N57"/>
    <mergeCell ref="A58:D58"/>
    <mergeCell ref="E58:N58"/>
    <mergeCell ref="A59:D59"/>
    <mergeCell ref="E59:N59"/>
    <mergeCell ref="E55:N55"/>
    <mergeCell ref="A50:D50"/>
    <mergeCell ref="E50:N50"/>
    <mergeCell ref="H24:I24"/>
    <mergeCell ref="A92:D92"/>
    <mergeCell ref="E92:N92"/>
    <mergeCell ref="A67:D67"/>
    <mergeCell ref="E67:N67"/>
    <mergeCell ref="A68:D68"/>
    <mergeCell ref="E68:N68"/>
    <mergeCell ref="A69:D69"/>
    <mergeCell ref="E69:N69"/>
    <mergeCell ref="A76:D76"/>
    <mergeCell ref="E76:N76"/>
    <mergeCell ref="A71:D71"/>
    <mergeCell ref="E71:N71"/>
    <mergeCell ref="A72:D72"/>
    <mergeCell ref="E72:N72"/>
    <mergeCell ref="A73:D73"/>
    <mergeCell ref="E73:N73"/>
    <mergeCell ref="A64:D64"/>
    <mergeCell ref="A53:D53"/>
    <mergeCell ref="E64:N64"/>
    <mergeCell ref="E53:N53"/>
    <mergeCell ref="A54:D54"/>
    <mergeCell ref="E54:N54"/>
    <mergeCell ref="A55:D55"/>
    <mergeCell ref="H21:I21"/>
    <mergeCell ref="J21:N21"/>
    <mergeCell ref="A22:C22"/>
    <mergeCell ref="D22:E22"/>
    <mergeCell ref="F22:G22"/>
    <mergeCell ref="H22:I22"/>
    <mergeCell ref="J22:N22"/>
    <mergeCell ref="F21:G21"/>
    <mergeCell ref="D21:E21"/>
    <mergeCell ref="A51:D51"/>
    <mergeCell ref="E51:N51"/>
    <mergeCell ref="A52:D52"/>
    <mergeCell ref="E52:N52"/>
    <mergeCell ref="A109:N115"/>
    <mergeCell ref="A95:D95"/>
    <mergeCell ref="E95:N95"/>
    <mergeCell ref="A96:D96"/>
    <mergeCell ref="E96:N96"/>
    <mergeCell ref="A97:D97"/>
    <mergeCell ref="E97:N97"/>
    <mergeCell ref="A93:D93"/>
    <mergeCell ref="E93:N93"/>
    <mergeCell ref="A94:D94"/>
    <mergeCell ref="E94:N94"/>
    <mergeCell ref="A99:N99"/>
    <mergeCell ref="A100:N106"/>
    <mergeCell ref="A108:N108"/>
    <mergeCell ref="A60:D60"/>
    <mergeCell ref="E60:N60"/>
    <mergeCell ref="A61:D61"/>
    <mergeCell ref="E61:N61"/>
    <mergeCell ref="A65:D65"/>
    <mergeCell ref="E65:N65"/>
    <mergeCell ref="A81:D81"/>
    <mergeCell ref="E81:N81"/>
    <mergeCell ref="A82:D82"/>
    <mergeCell ref="E82:N82"/>
    <mergeCell ref="A83:D83"/>
    <mergeCell ref="E83:N83"/>
    <mergeCell ref="A78:D78"/>
    <mergeCell ref="E78:N78"/>
    <mergeCell ref="A74:D74"/>
    <mergeCell ref="E74:N74"/>
    <mergeCell ref="A75:D75"/>
    <mergeCell ref="E75:N75"/>
    <mergeCell ref="A79:D79"/>
    <mergeCell ref="E79:N79"/>
    <mergeCell ref="A80:D80"/>
    <mergeCell ref="E80:N80"/>
    <mergeCell ref="A9:D9"/>
    <mergeCell ref="E9:N9"/>
    <mergeCell ref="A10:D10"/>
    <mergeCell ref="E13:N13"/>
    <mergeCell ref="A14:D14"/>
    <mergeCell ref="E14:N14"/>
    <mergeCell ref="A15:D15"/>
    <mergeCell ref="E15:N15"/>
    <mergeCell ref="A11:D11"/>
    <mergeCell ref="E11:N11"/>
    <mergeCell ref="A12:D12"/>
    <mergeCell ref="E12:N12"/>
    <mergeCell ref="E10:N10"/>
    <mergeCell ref="A13:D13"/>
  </mergeCells>
  <dataValidations count="1">
    <dataValidation type="list" allowBlank="1" showInputMessage="1" showErrorMessage="1" sqref="F22:G27" xr:uid="{00000000-0002-0000-0500-000000000000}">
      <formula1>"Yes, No"</formula1>
    </dataValidation>
  </dataValidations>
  <pageMargins left="0.7" right="0.7" top="0.75" bottom="0.75" header="0.3" footer="0.3"/>
  <pageSetup scale="74" fitToHeight="0" orientation="landscape" r:id="rId1"/>
  <rowBreaks count="2" manualBreakCount="2">
    <brk id="42" max="13" man="1"/>
    <brk id="77"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pageSetUpPr fitToPage="1"/>
  </sheetPr>
  <dimension ref="A1:AL68"/>
  <sheetViews>
    <sheetView view="pageBreakPreview" topLeftCell="A9" zoomScale="115" zoomScaleNormal="100" zoomScaleSheetLayoutView="115" workbookViewId="0">
      <selection activeCell="A36" sqref="A36"/>
    </sheetView>
  </sheetViews>
  <sheetFormatPr defaultColWidth="9.1328125" defaultRowHeight="14.25" x14ac:dyDescent="0.45"/>
  <cols>
    <col min="1" max="1" width="9.1328125" style="331"/>
    <col min="2" max="2" width="10.73046875" style="331" bestFit="1" customWidth="1"/>
    <col min="3" max="3" width="9.1328125" style="331"/>
    <col min="4" max="4" width="37.86328125" style="331" customWidth="1"/>
    <col min="5" max="12" width="9.1328125" style="331"/>
    <col min="13" max="13" width="12.265625" style="331" customWidth="1"/>
    <col min="14" max="14" width="24.86328125" style="331" customWidth="1"/>
    <col min="39" max="16384" width="9.1328125" style="331"/>
  </cols>
  <sheetData>
    <row r="1" spans="1:14" ht="30" customHeight="1" x14ac:dyDescent="0.45">
      <c r="A1" s="552" t="str">
        <f>Summary!A1</f>
        <v>Insert Project Name</v>
      </c>
      <c r="B1" s="553"/>
      <c r="C1" s="553"/>
      <c r="D1" s="553"/>
      <c r="E1" s="553"/>
      <c r="F1" s="553"/>
      <c r="G1" s="553"/>
      <c r="H1"/>
      <c r="I1"/>
      <c r="J1"/>
      <c r="K1"/>
      <c r="L1"/>
      <c r="M1"/>
      <c r="N1"/>
    </row>
    <row r="2" spans="1:14" ht="16.350000000000001" customHeight="1" x14ac:dyDescent="0.45">
      <c r="A2" s="25" t="s">
        <v>532</v>
      </c>
      <c r="B2" s="308"/>
      <c r="C2" s="308"/>
      <c r="D2" s="308"/>
      <c r="E2" s="308"/>
      <c r="F2" s="308"/>
      <c r="G2" s="308"/>
      <c r="H2" s="19"/>
      <c r="I2" s="19"/>
      <c r="J2" s="19"/>
      <c r="K2" s="19"/>
      <c r="L2" s="19"/>
      <c r="M2" s="19"/>
      <c r="N2" s="19"/>
    </row>
    <row r="3" spans="1:14" ht="16.350000000000001" customHeight="1" x14ac:dyDescent="0.45">
      <c r="A3" s="19"/>
      <c r="B3" s="19"/>
      <c r="C3" s="19"/>
      <c r="D3" s="19"/>
      <c r="E3" s="19"/>
      <c r="F3" s="19"/>
      <c r="G3" s="19"/>
      <c r="H3" s="19"/>
      <c r="I3" s="19"/>
      <c r="J3" s="19"/>
      <c r="K3" s="19"/>
      <c r="L3" s="19"/>
      <c r="M3" s="19"/>
      <c r="N3" s="19"/>
    </row>
    <row r="4" spans="1:14" ht="16.350000000000001" customHeight="1" x14ac:dyDescent="0.45">
      <c r="A4" s="757" t="s">
        <v>533</v>
      </c>
      <c r="B4" s="758"/>
      <c r="C4" s="758"/>
      <c r="D4" s="758"/>
      <c r="E4" s="758"/>
      <c r="F4" s="758"/>
      <c r="G4" s="758"/>
      <c r="H4" s="758"/>
      <c r="I4" s="758"/>
      <c r="J4" s="758"/>
      <c r="K4" s="758"/>
      <c r="L4" s="758"/>
      <c r="M4" s="758"/>
      <c r="N4" s="759"/>
    </row>
    <row r="5" spans="1:14" ht="36" customHeight="1" x14ac:dyDescent="0.45">
      <c r="A5" s="557" t="s">
        <v>534</v>
      </c>
      <c r="B5" s="558"/>
      <c r="C5" s="558"/>
      <c r="D5" s="559"/>
      <c r="E5" s="633"/>
      <c r="F5" s="739"/>
      <c r="G5" s="739"/>
      <c r="H5" s="739"/>
      <c r="I5" s="739"/>
      <c r="J5" s="739"/>
      <c r="K5" s="739"/>
      <c r="L5" s="739"/>
      <c r="M5" s="739"/>
      <c r="N5" s="740"/>
    </row>
    <row r="6" spans="1:14" ht="36" customHeight="1" x14ac:dyDescent="0.45">
      <c r="A6" s="557" t="s">
        <v>537</v>
      </c>
      <c r="B6" s="558"/>
      <c r="C6" s="558"/>
      <c r="D6" s="559"/>
      <c r="E6" s="633"/>
      <c r="F6" s="739"/>
      <c r="G6" s="739"/>
      <c r="H6" s="739"/>
      <c r="I6" s="739"/>
      <c r="J6" s="739"/>
      <c r="K6" s="739"/>
      <c r="L6" s="739"/>
      <c r="M6" s="739"/>
      <c r="N6" s="740"/>
    </row>
    <row r="7" spans="1:14" ht="36" customHeight="1" x14ac:dyDescent="0.45">
      <c r="A7" s="557" t="s">
        <v>536</v>
      </c>
      <c r="B7" s="558"/>
      <c r="C7" s="558"/>
      <c r="D7" s="559"/>
      <c r="E7" s="633"/>
      <c r="F7" s="739"/>
      <c r="G7" s="739"/>
      <c r="H7" s="739"/>
      <c r="I7" s="739"/>
      <c r="J7" s="739"/>
      <c r="K7" s="739"/>
      <c r="L7" s="739"/>
      <c r="M7" s="739"/>
      <c r="N7" s="740"/>
    </row>
    <row r="8" spans="1:14" ht="16.350000000000001" customHeight="1" x14ac:dyDescent="0.45">
      <c r="A8" s="557" t="s">
        <v>535</v>
      </c>
      <c r="B8" s="558"/>
      <c r="C8" s="558"/>
      <c r="D8" s="559"/>
      <c r="E8" s="767"/>
      <c r="F8" s="768"/>
      <c r="G8" s="768"/>
      <c r="H8" s="768"/>
      <c r="I8" s="768"/>
      <c r="J8" s="768"/>
      <c r="K8" s="768"/>
      <c r="L8" s="768"/>
      <c r="M8" s="768"/>
      <c r="N8" s="769"/>
    </row>
    <row r="9" spans="1:14" ht="16.350000000000001" customHeight="1" x14ac:dyDescent="0.45">
      <c r="A9" s="19"/>
      <c r="B9" s="19"/>
      <c r="C9" s="19"/>
      <c r="D9" s="19"/>
      <c r="E9" s="19"/>
      <c r="F9" s="19"/>
      <c r="G9" s="19"/>
      <c r="H9" s="19"/>
      <c r="I9" s="19"/>
      <c r="J9" s="19"/>
      <c r="K9" s="19"/>
      <c r="L9" s="19"/>
      <c r="M9" s="19"/>
      <c r="N9" s="19"/>
    </row>
    <row r="10" spans="1:14" ht="16.350000000000001" hidden="1" customHeight="1" x14ac:dyDescent="0.45">
      <c r="A10" s="757" t="s">
        <v>538</v>
      </c>
      <c r="B10" s="758"/>
      <c r="C10" s="758"/>
      <c r="D10" s="758"/>
      <c r="E10" s="758"/>
      <c r="F10" s="758"/>
      <c r="G10" s="758"/>
      <c r="H10" s="758"/>
      <c r="I10" s="758"/>
      <c r="J10" s="758"/>
      <c r="K10" s="758"/>
      <c r="L10" s="758"/>
      <c r="M10" s="758"/>
      <c r="N10" s="759"/>
    </row>
    <row r="11" spans="1:14" ht="15.2" hidden="1" customHeight="1" x14ac:dyDescent="0.45">
      <c r="A11" s="766" t="s">
        <v>539</v>
      </c>
      <c r="B11" s="558"/>
      <c r="C11" s="558"/>
      <c r="D11" s="558"/>
      <c r="E11" s="558"/>
      <c r="F11" s="558"/>
      <c r="G11" s="558"/>
      <c r="H11" s="558"/>
      <c r="I11" s="558"/>
      <c r="J11" s="558"/>
      <c r="K11" s="558"/>
      <c r="L11" s="558"/>
      <c r="M11" s="559"/>
      <c r="N11" s="293"/>
    </row>
    <row r="12" spans="1:14" ht="36" hidden="1" customHeight="1" x14ac:dyDescent="0.45">
      <c r="A12" s="557" t="s">
        <v>609</v>
      </c>
      <c r="B12" s="565"/>
      <c r="C12" s="565"/>
      <c r="D12" s="565"/>
      <c r="E12" s="565"/>
      <c r="F12" s="565"/>
      <c r="G12" s="565"/>
      <c r="H12" s="565"/>
      <c r="I12" s="565"/>
      <c r="J12" s="565"/>
      <c r="K12" s="565"/>
      <c r="L12" s="565"/>
      <c r="M12" s="565"/>
      <c r="N12" s="566"/>
    </row>
    <row r="13" spans="1:14" ht="16.350000000000001" hidden="1" customHeight="1" x14ac:dyDescent="0.5">
      <c r="A13" s="763" t="s">
        <v>540</v>
      </c>
      <c r="B13" s="764"/>
      <c r="C13" s="764"/>
      <c r="D13" s="764"/>
      <c r="E13" s="764"/>
      <c r="F13" s="764"/>
      <c r="G13" s="764"/>
      <c r="H13" s="764"/>
      <c r="I13" s="764"/>
      <c r="J13" s="764"/>
      <c r="K13" s="764"/>
      <c r="L13" s="764"/>
      <c r="M13" s="765"/>
      <c r="N13" s="8"/>
    </row>
    <row r="14" spans="1:14" ht="43.5" hidden="1" customHeight="1" x14ac:dyDescent="0.5">
      <c r="A14" s="766" t="s">
        <v>541</v>
      </c>
      <c r="B14" s="558"/>
      <c r="C14" s="558"/>
      <c r="D14" s="558"/>
      <c r="E14" s="558"/>
      <c r="F14" s="558"/>
      <c r="G14" s="558"/>
      <c r="H14" s="558"/>
      <c r="I14" s="558"/>
      <c r="J14" s="558"/>
      <c r="K14" s="558"/>
      <c r="L14" s="558"/>
      <c r="M14" s="559"/>
      <c r="N14" s="8"/>
    </row>
    <row r="15" spans="1:14" ht="16.350000000000001" hidden="1" customHeight="1" x14ac:dyDescent="0.45">
      <c r="A15" s="19"/>
      <c r="B15" s="19"/>
      <c r="C15" s="19"/>
      <c r="D15" s="19"/>
      <c r="E15" s="19"/>
      <c r="F15" s="19"/>
      <c r="G15" s="19"/>
      <c r="H15" s="19"/>
      <c r="I15" s="19"/>
      <c r="J15" s="19"/>
      <c r="K15" s="19"/>
      <c r="L15" s="19"/>
      <c r="M15" s="19"/>
      <c r="N15" s="19"/>
    </row>
    <row r="16" spans="1:14" ht="16.350000000000001" customHeight="1" x14ac:dyDescent="0.45">
      <c r="A16" s="757" t="s">
        <v>835</v>
      </c>
      <c r="B16" s="758"/>
      <c r="C16" s="758"/>
      <c r="D16" s="758"/>
      <c r="E16" s="758"/>
      <c r="F16" s="758"/>
      <c r="G16" s="758"/>
      <c r="H16" s="758"/>
      <c r="I16" s="758"/>
      <c r="J16" s="758"/>
      <c r="K16" s="758"/>
      <c r="L16" s="758"/>
      <c r="M16" s="758"/>
      <c r="N16" s="759"/>
    </row>
    <row r="17" spans="1:14" ht="16.350000000000001" customHeight="1" x14ac:dyDescent="0.5">
      <c r="A17" s="8"/>
      <c r="B17" s="763" t="s">
        <v>686</v>
      </c>
      <c r="C17" s="764"/>
      <c r="D17" s="764"/>
      <c r="E17" s="764"/>
      <c r="F17" s="764"/>
      <c r="G17" s="764"/>
      <c r="H17" s="764"/>
      <c r="I17" s="764"/>
      <c r="J17" s="764"/>
      <c r="K17" s="764"/>
      <c r="L17" s="764"/>
      <c r="M17" s="764"/>
      <c r="N17" s="765"/>
    </row>
    <row r="18" spans="1:14" ht="16.350000000000001" customHeight="1" x14ac:dyDescent="0.5">
      <c r="A18" s="8"/>
      <c r="B18" s="763" t="s">
        <v>542</v>
      </c>
      <c r="C18" s="764"/>
      <c r="D18" s="764"/>
      <c r="E18" s="764"/>
      <c r="F18" s="764"/>
      <c r="G18" s="764"/>
      <c r="H18" s="764"/>
      <c r="I18" s="764"/>
      <c r="J18" s="764"/>
      <c r="K18" s="764"/>
      <c r="L18" s="764"/>
      <c r="M18" s="764"/>
      <c r="N18" s="765"/>
    </row>
    <row r="19" spans="1:14" ht="16.350000000000001" customHeight="1" x14ac:dyDescent="0.5">
      <c r="A19" s="8"/>
      <c r="B19" s="770" t="s">
        <v>687</v>
      </c>
      <c r="C19" s="771"/>
      <c r="D19" s="771"/>
      <c r="E19" s="771"/>
      <c r="F19" s="771"/>
      <c r="G19" s="771"/>
      <c r="H19" s="771"/>
      <c r="I19" s="771"/>
      <c r="J19" s="771"/>
      <c r="K19" s="771"/>
      <c r="L19" s="771"/>
      <c r="M19" s="771"/>
      <c r="N19" s="772"/>
    </row>
    <row r="20" spans="1:14" ht="16.350000000000001" customHeight="1" x14ac:dyDescent="0.5">
      <c r="A20" s="8"/>
      <c r="B20" s="763" t="s">
        <v>543</v>
      </c>
      <c r="C20" s="764"/>
      <c r="D20" s="764"/>
      <c r="E20" s="764"/>
      <c r="F20" s="764"/>
      <c r="G20" s="764"/>
      <c r="H20" s="764"/>
      <c r="I20" s="764"/>
      <c r="J20" s="764"/>
      <c r="K20" s="764"/>
      <c r="L20" s="764"/>
      <c r="M20" s="764"/>
      <c r="N20" s="765"/>
    </row>
    <row r="21" spans="1:14" ht="16.350000000000001" customHeight="1" x14ac:dyDescent="0.5">
      <c r="A21" s="8"/>
      <c r="B21" s="763" t="s">
        <v>544</v>
      </c>
      <c r="C21" s="764"/>
      <c r="D21" s="764"/>
      <c r="E21" s="764"/>
      <c r="F21" s="764"/>
      <c r="G21" s="764"/>
      <c r="H21" s="764"/>
      <c r="I21" s="764"/>
      <c r="J21" s="764"/>
      <c r="K21" s="764"/>
      <c r="L21" s="764"/>
      <c r="M21" s="764"/>
      <c r="N21" s="765"/>
    </row>
    <row r="22" spans="1:14" ht="16.350000000000001" customHeight="1" x14ac:dyDescent="0.45">
      <c r="A22" s="19"/>
      <c r="B22" s="741"/>
      <c r="C22" s="742"/>
      <c r="D22" s="742"/>
      <c r="E22" s="742"/>
      <c r="F22" s="742"/>
      <c r="G22" s="742"/>
      <c r="H22" s="742"/>
      <c r="I22" s="742"/>
      <c r="J22" s="742"/>
      <c r="K22" s="742"/>
      <c r="L22" s="742"/>
      <c r="M22" s="742"/>
      <c r="N22" s="743"/>
    </row>
    <row r="23" spans="1:14" ht="16.350000000000001" customHeight="1" x14ac:dyDescent="0.45">
      <c r="A23" s="19"/>
      <c r="B23" s="744"/>
      <c r="C23" s="745"/>
      <c r="D23" s="745"/>
      <c r="E23" s="745"/>
      <c r="F23" s="745"/>
      <c r="G23" s="745"/>
      <c r="H23" s="745"/>
      <c r="I23" s="745"/>
      <c r="J23" s="745"/>
      <c r="K23" s="745"/>
      <c r="L23" s="745"/>
      <c r="M23" s="745"/>
      <c r="N23" s="746"/>
    </row>
    <row r="24" spans="1:14" ht="16.350000000000001" customHeight="1" x14ac:dyDescent="0.45">
      <c r="A24" s="19"/>
      <c r="B24" s="744"/>
      <c r="C24" s="745"/>
      <c r="D24" s="745"/>
      <c r="E24" s="745"/>
      <c r="F24" s="745"/>
      <c r="G24" s="745"/>
      <c r="H24" s="745"/>
      <c r="I24" s="745"/>
      <c r="J24" s="745"/>
      <c r="K24" s="745"/>
      <c r="L24" s="745"/>
      <c r="M24" s="745"/>
      <c r="N24" s="746"/>
    </row>
    <row r="25" spans="1:14" ht="16.350000000000001" customHeight="1" x14ac:dyDescent="0.45">
      <c r="A25" s="19"/>
      <c r="B25" s="747"/>
      <c r="C25" s="748"/>
      <c r="D25" s="748"/>
      <c r="E25" s="748"/>
      <c r="F25" s="748"/>
      <c r="G25" s="748"/>
      <c r="H25" s="748"/>
      <c r="I25" s="748"/>
      <c r="J25" s="748"/>
      <c r="K25" s="748"/>
      <c r="L25" s="748"/>
      <c r="M25" s="748"/>
      <c r="N25" s="749"/>
    </row>
    <row r="26" spans="1:14" ht="16.350000000000001" customHeight="1" x14ac:dyDescent="0.45">
      <c r="A26" s="19"/>
      <c r="B26" s="432"/>
      <c r="C26" s="432"/>
      <c r="D26" s="432"/>
      <c r="E26" s="432"/>
      <c r="F26" s="432"/>
      <c r="G26" s="432"/>
      <c r="H26" s="432"/>
      <c r="I26" s="432"/>
      <c r="J26" s="432"/>
      <c r="K26" s="432"/>
      <c r="L26" s="432"/>
      <c r="M26" s="432"/>
      <c r="N26" s="432"/>
    </row>
    <row r="27" spans="1:14" ht="16.350000000000001" customHeight="1" x14ac:dyDescent="0.45">
      <c r="A27" s="757" t="s">
        <v>836</v>
      </c>
      <c r="B27" s="758"/>
      <c r="C27" s="758"/>
      <c r="D27" s="758"/>
      <c r="E27" s="758"/>
      <c r="F27" s="758"/>
      <c r="G27" s="758"/>
      <c r="H27" s="758"/>
      <c r="I27" s="758"/>
      <c r="J27" s="758"/>
      <c r="K27" s="758"/>
      <c r="L27" s="758"/>
      <c r="M27" s="758"/>
      <c r="N27" s="759"/>
    </row>
    <row r="28" spans="1:14" ht="16.350000000000001" customHeight="1" x14ac:dyDescent="0.45">
      <c r="A28" s="766" t="s">
        <v>778</v>
      </c>
      <c r="B28" s="558"/>
      <c r="C28" s="558"/>
      <c r="D28" s="558"/>
      <c r="E28" s="558"/>
      <c r="F28" s="558"/>
      <c r="G28" s="558"/>
      <c r="H28" s="558"/>
      <c r="I28" s="558"/>
      <c r="J28" s="558"/>
      <c r="K28" s="558"/>
      <c r="L28" s="558"/>
      <c r="M28" s="558"/>
      <c r="N28" s="559"/>
    </row>
    <row r="29" spans="1:14" ht="16.350000000000001" customHeight="1" x14ac:dyDescent="0.5">
      <c r="A29" s="8"/>
      <c r="B29" s="763" t="s">
        <v>622</v>
      </c>
      <c r="C29" s="764"/>
      <c r="D29" s="764"/>
      <c r="E29" s="764"/>
      <c r="F29" s="764"/>
      <c r="G29" s="764"/>
      <c r="H29" s="764"/>
      <c r="I29" s="764"/>
      <c r="J29" s="764"/>
      <c r="K29" s="764"/>
      <c r="L29" s="764"/>
      <c r="M29" s="764"/>
      <c r="N29" s="765"/>
    </row>
    <row r="30" spans="1:14" ht="16.350000000000001" customHeight="1" x14ac:dyDescent="0.45">
      <c r="A30" s="19"/>
      <c r="B30" s="19"/>
      <c r="C30" s="19"/>
      <c r="D30" s="19"/>
      <c r="E30" s="19"/>
      <c r="F30" s="19"/>
      <c r="G30" s="19"/>
      <c r="H30" s="19"/>
      <c r="I30" s="19"/>
      <c r="J30" s="19"/>
      <c r="K30" s="19"/>
      <c r="L30" s="19"/>
      <c r="M30" s="19"/>
      <c r="N30" s="19"/>
    </row>
    <row r="31" spans="1:14" ht="16.350000000000001" customHeight="1" x14ac:dyDescent="0.45">
      <c r="A31" s="757" t="s">
        <v>819</v>
      </c>
      <c r="B31" s="758"/>
      <c r="C31" s="758"/>
      <c r="D31" s="758"/>
      <c r="E31" s="758"/>
      <c r="F31" s="758"/>
      <c r="G31" s="758"/>
      <c r="H31" s="758"/>
      <c r="I31" s="758"/>
      <c r="J31" s="758"/>
      <c r="K31" s="758"/>
      <c r="L31" s="758"/>
      <c r="M31" s="758"/>
      <c r="N31" s="759"/>
    </row>
    <row r="32" spans="1:14" ht="15" customHeight="1" x14ac:dyDescent="0.45">
      <c r="A32" s="766" t="s">
        <v>820</v>
      </c>
      <c r="B32" s="558"/>
      <c r="C32" s="558"/>
      <c r="D32" s="558"/>
      <c r="E32" s="558"/>
      <c r="F32" s="558"/>
      <c r="G32" s="558"/>
      <c r="H32" s="558"/>
      <c r="I32" s="558"/>
      <c r="J32" s="558"/>
      <c r="K32" s="558"/>
      <c r="L32" s="558"/>
      <c r="M32" s="558"/>
      <c r="N32" s="559"/>
    </row>
    <row r="33" spans="1:14" ht="16.350000000000001" customHeight="1" x14ac:dyDescent="0.5">
      <c r="A33" s="8"/>
      <c r="B33" s="763" t="s">
        <v>887</v>
      </c>
      <c r="C33" s="764"/>
      <c r="D33" s="764"/>
      <c r="E33" s="764"/>
      <c r="F33" s="764"/>
      <c r="G33" s="764"/>
      <c r="H33" s="764"/>
      <c r="I33" s="764"/>
      <c r="J33" s="764"/>
      <c r="K33" s="764"/>
      <c r="L33" s="764"/>
      <c r="M33" s="764"/>
      <c r="N33" s="765"/>
    </row>
    <row r="34" spans="1:14" ht="16.350000000000001" customHeight="1" x14ac:dyDescent="0.45">
      <c r="A34" s="19"/>
      <c r="B34" s="19"/>
      <c r="C34" s="19"/>
      <c r="D34" s="19"/>
      <c r="E34" s="19"/>
      <c r="F34" s="19"/>
      <c r="G34" s="19"/>
      <c r="H34" s="19"/>
      <c r="I34" s="19"/>
      <c r="J34" s="19"/>
      <c r="K34" s="19"/>
      <c r="L34" s="19"/>
      <c r="M34" s="19"/>
      <c r="N34" s="19"/>
    </row>
    <row r="35" spans="1:14" ht="16.350000000000001" customHeight="1" x14ac:dyDescent="0.45">
      <c r="A35" s="757" t="s">
        <v>545</v>
      </c>
      <c r="B35" s="758"/>
      <c r="C35" s="758"/>
      <c r="D35" s="758"/>
      <c r="E35" s="758"/>
      <c r="F35" s="758"/>
      <c r="G35" s="758"/>
      <c r="H35" s="758"/>
      <c r="I35" s="758"/>
      <c r="J35" s="758"/>
      <c r="K35" s="758"/>
      <c r="L35" s="758"/>
      <c r="M35" s="758"/>
      <c r="N35" s="759"/>
    </row>
    <row r="36" spans="1:14" ht="16.350000000000001" customHeight="1" x14ac:dyDescent="0.5">
      <c r="A36" s="8"/>
      <c r="B36" s="763" t="s">
        <v>546</v>
      </c>
      <c r="C36" s="764"/>
      <c r="D36" s="764"/>
      <c r="E36" s="764"/>
      <c r="F36" s="764"/>
      <c r="G36" s="764"/>
      <c r="H36" s="764"/>
      <c r="I36" s="764"/>
      <c r="J36" s="764"/>
      <c r="K36" s="764"/>
      <c r="L36" s="764"/>
      <c r="M36" s="764"/>
      <c r="N36" s="765"/>
    </row>
    <row r="37" spans="1:14" ht="16.350000000000001" customHeight="1" x14ac:dyDescent="0.5">
      <c r="A37" s="8"/>
      <c r="B37" s="763" t="s">
        <v>837</v>
      </c>
      <c r="C37" s="764"/>
      <c r="D37" s="764"/>
      <c r="E37" s="764"/>
      <c r="F37" s="764"/>
      <c r="G37" s="764"/>
      <c r="H37" s="764"/>
      <c r="I37" s="764"/>
      <c r="J37" s="764"/>
      <c r="K37" s="764"/>
      <c r="L37" s="764"/>
      <c r="M37" s="764"/>
      <c r="N37" s="765"/>
    </row>
    <row r="38" spans="1:14" x14ac:dyDescent="0.45">
      <c r="A38" s="19"/>
      <c r="B38" s="19"/>
      <c r="C38" s="19"/>
      <c r="D38" s="19"/>
      <c r="E38" s="19"/>
      <c r="F38" s="19"/>
      <c r="G38" s="19"/>
      <c r="H38" s="19"/>
      <c r="I38" s="19"/>
      <c r="J38" s="19"/>
      <c r="K38" s="19"/>
      <c r="L38" s="19"/>
      <c r="M38" s="19"/>
      <c r="N38" s="19"/>
    </row>
    <row r="39" spans="1:14" x14ac:dyDescent="0.45">
      <c r="A39" s="19"/>
      <c r="B39" s="19"/>
      <c r="C39" s="19"/>
      <c r="D39" s="19"/>
      <c r="E39" s="19"/>
      <c r="F39" s="19"/>
      <c r="G39" s="19"/>
      <c r="H39" s="19"/>
      <c r="I39" s="19"/>
      <c r="J39" s="19"/>
      <c r="K39" s="19"/>
      <c r="L39" s="19"/>
      <c r="M39" s="19"/>
      <c r="N39" s="19"/>
    </row>
    <row r="40" spans="1:14" x14ac:dyDescent="0.45">
      <c r="A40" s="19"/>
      <c r="B40" s="19"/>
      <c r="C40" s="19"/>
      <c r="D40" s="19"/>
      <c r="E40" s="19"/>
      <c r="F40" s="19"/>
      <c r="G40" s="19"/>
      <c r="H40" s="19"/>
      <c r="I40" s="19"/>
      <c r="J40" s="19"/>
      <c r="K40" s="19"/>
      <c r="L40" s="19"/>
      <c r="M40" s="19"/>
      <c r="N40" s="19"/>
    </row>
    <row r="41" spans="1:14" x14ac:dyDescent="0.45">
      <c r="A41" s="19"/>
      <c r="B41" s="19"/>
      <c r="C41" s="19"/>
      <c r="D41" s="19"/>
      <c r="E41" s="19"/>
      <c r="F41" s="19"/>
      <c r="G41" s="19"/>
      <c r="H41" s="19"/>
      <c r="I41" s="19"/>
      <c r="J41" s="19"/>
      <c r="K41" s="19"/>
      <c r="L41" s="19"/>
      <c r="M41" s="19"/>
      <c r="N41" s="19"/>
    </row>
    <row r="42" spans="1:14" x14ac:dyDescent="0.45">
      <c r="A42" s="19"/>
      <c r="B42" s="19"/>
      <c r="C42" s="19"/>
      <c r="D42" s="19"/>
      <c r="E42" s="19"/>
      <c r="F42" s="19"/>
      <c r="G42" s="19"/>
      <c r="H42" s="19"/>
      <c r="I42" s="19"/>
      <c r="J42" s="19"/>
      <c r="K42" s="19"/>
      <c r="L42" s="19"/>
      <c r="M42" s="19"/>
      <c r="N42" s="19"/>
    </row>
    <row r="43" spans="1:14" x14ac:dyDescent="0.45">
      <c r="A43" s="19"/>
      <c r="B43" s="19"/>
      <c r="C43" s="19"/>
      <c r="D43" s="19"/>
      <c r="E43" s="19"/>
      <c r="F43" s="19"/>
      <c r="G43" s="19"/>
      <c r="H43" s="19"/>
      <c r="I43" s="19"/>
      <c r="J43" s="19"/>
      <c r="K43" s="19"/>
      <c r="L43" s="19"/>
      <c r="M43" s="19"/>
      <c r="N43" s="19"/>
    </row>
    <row r="44" spans="1:14" x14ac:dyDescent="0.45">
      <c r="A44" s="19"/>
      <c r="B44" s="19"/>
      <c r="C44" s="19"/>
      <c r="D44" s="19"/>
      <c r="E44" s="19"/>
      <c r="F44" s="19"/>
      <c r="G44" s="19"/>
      <c r="H44" s="19"/>
      <c r="I44" s="19"/>
      <c r="J44" s="19"/>
      <c r="K44" s="19"/>
      <c r="L44" s="19"/>
      <c r="M44" s="19"/>
      <c r="N44" s="19"/>
    </row>
    <row r="45" spans="1:14" x14ac:dyDescent="0.45">
      <c r="A45" s="19"/>
      <c r="B45" s="19"/>
      <c r="C45" s="19"/>
      <c r="D45" s="19"/>
      <c r="E45" s="19"/>
      <c r="F45" s="19"/>
      <c r="G45" s="19"/>
      <c r="H45" s="19"/>
      <c r="I45" s="19"/>
      <c r="J45" s="19"/>
      <c r="K45" s="19"/>
      <c r="L45" s="19"/>
      <c r="M45" s="19"/>
      <c r="N45" s="19"/>
    </row>
    <row r="46" spans="1:14" x14ac:dyDescent="0.45">
      <c r="A46" s="19"/>
      <c r="B46" s="19"/>
      <c r="C46" s="19"/>
      <c r="D46" s="19"/>
      <c r="E46" s="19"/>
      <c r="F46" s="19"/>
      <c r="G46" s="19"/>
      <c r="H46" s="19"/>
      <c r="I46" s="19"/>
      <c r="J46" s="19"/>
      <c r="K46" s="19"/>
      <c r="L46" s="19"/>
      <c r="M46" s="19"/>
      <c r="N46" s="19"/>
    </row>
    <row r="47" spans="1:14" x14ac:dyDescent="0.45">
      <c r="A47" s="19"/>
      <c r="B47" s="19"/>
      <c r="C47" s="19"/>
      <c r="D47" s="19"/>
      <c r="E47" s="19"/>
      <c r="F47" s="19"/>
      <c r="G47" s="19"/>
      <c r="H47" s="19"/>
      <c r="I47" s="19"/>
      <c r="J47" s="19"/>
      <c r="K47" s="19"/>
      <c r="L47" s="19"/>
      <c r="M47" s="19"/>
      <c r="N47" s="19"/>
    </row>
    <row r="48" spans="1:14" x14ac:dyDescent="0.45">
      <c r="A48" s="19"/>
      <c r="B48" s="19"/>
      <c r="C48" s="19"/>
      <c r="D48" s="19"/>
      <c r="E48" s="19"/>
      <c r="F48" s="19"/>
      <c r="G48" s="19"/>
      <c r="H48" s="19"/>
      <c r="I48" s="19"/>
      <c r="J48" s="19"/>
      <c r="K48" s="19"/>
      <c r="L48" s="19"/>
      <c r="M48" s="19"/>
      <c r="N48" s="19"/>
    </row>
    <row r="49" spans="1:14" x14ac:dyDescent="0.45">
      <c r="A49" s="19"/>
      <c r="B49" s="19"/>
      <c r="C49" s="19"/>
      <c r="D49" s="19"/>
      <c r="E49" s="19"/>
      <c r="F49" s="19"/>
      <c r="G49" s="19"/>
      <c r="H49" s="19"/>
      <c r="I49" s="19"/>
      <c r="J49" s="19"/>
      <c r="K49" s="19"/>
      <c r="L49" s="19"/>
      <c r="M49" s="19"/>
      <c r="N49" s="19"/>
    </row>
    <row r="50" spans="1:14" x14ac:dyDescent="0.45">
      <c r="A50" s="19"/>
      <c r="B50" s="19"/>
      <c r="C50" s="19"/>
      <c r="D50" s="19"/>
      <c r="E50" s="19"/>
      <c r="F50" s="19"/>
      <c r="G50" s="19"/>
      <c r="H50" s="19"/>
      <c r="I50" s="19"/>
      <c r="J50" s="19"/>
      <c r="K50" s="19"/>
      <c r="L50" s="19"/>
      <c r="M50" s="19"/>
      <c r="N50" s="19"/>
    </row>
    <row r="51" spans="1:14" x14ac:dyDescent="0.45">
      <c r="A51" s="19"/>
      <c r="B51" s="19"/>
      <c r="C51" s="19"/>
      <c r="D51" s="19"/>
      <c r="E51" s="19"/>
      <c r="F51" s="19"/>
      <c r="G51" s="19"/>
      <c r="H51" s="19"/>
      <c r="I51" s="19"/>
      <c r="J51" s="19"/>
      <c r="K51" s="19"/>
      <c r="L51" s="19"/>
      <c r="M51" s="19"/>
      <c r="N51" s="19"/>
    </row>
    <row r="52" spans="1:14" x14ac:dyDescent="0.45">
      <c r="A52" s="19"/>
      <c r="B52" s="19"/>
      <c r="C52" s="19"/>
      <c r="D52" s="19"/>
      <c r="E52" s="19"/>
      <c r="F52" s="19"/>
      <c r="G52" s="19"/>
      <c r="H52" s="19"/>
      <c r="I52" s="19"/>
      <c r="J52" s="19"/>
      <c r="K52" s="19"/>
      <c r="L52" s="19"/>
      <c r="M52" s="19"/>
      <c r="N52" s="19"/>
    </row>
    <row r="53" spans="1:14" x14ac:dyDescent="0.45">
      <c r="A53" s="19"/>
      <c r="B53" s="19"/>
      <c r="C53" s="19"/>
      <c r="D53" s="19"/>
      <c r="E53" s="19"/>
      <c r="F53" s="19"/>
      <c r="G53" s="19"/>
      <c r="H53" s="19"/>
      <c r="I53" s="19"/>
      <c r="J53" s="19"/>
      <c r="K53" s="19"/>
      <c r="L53" s="19"/>
      <c r="M53" s="19"/>
      <c r="N53" s="19"/>
    </row>
    <row r="54" spans="1:14" x14ac:dyDescent="0.45">
      <c r="A54" s="19"/>
      <c r="B54" s="19"/>
      <c r="C54" s="19"/>
      <c r="D54" s="19"/>
      <c r="E54" s="19"/>
      <c r="F54" s="19"/>
      <c r="G54" s="19"/>
      <c r="H54" s="19"/>
      <c r="I54" s="19"/>
      <c r="J54" s="19"/>
      <c r="K54" s="19"/>
      <c r="L54" s="19"/>
      <c r="M54" s="19"/>
      <c r="N54" s="19"/>
    </row>
    <row r="55" spans="1:14" x14ac:dyDescent="0.45">
      <c r="A55" s="19"/>
      <c r="B55" s="19"/>
      <c r="C55" s="19"/>
      <c r="D55" s="19"/>
      <c r="E55" s="19"/>
      <c r="F55" s="19"/>
      <c r="G55" s="19"/>
      <c r="H55" s="19"/>
      <c r="I55" s="19"/>
      <c r="J55" s="19"/>
      <c r="K55" s="19"/>
      <c r="L55" s="19"/>
      <c r="M55" s="19"/>
      <c r="N55" s="19"/>
    </row>
    <row r="56" spans="1:14" x14ac:dyDescent="0.45">
      <c r="A56" s="19"/>
      <c r="B56" s="19"/>
      <c r="C56" s="19"/>
      <c r="D56" s="19"/>
      <c r="E56" s="19"/>
      <c r="F56" s="19"/>
      <c r="G56" s="19"/>
      <c r="H56" s="19"/>
      <c r="I56" s="19"/>
      <c r="J56" s="19"/>
      <c r="K56" s="19"/>
      <c r="L56" s="19"/>
      <c r="M56" s="19"/>
      <c r="N56" s="19"/>
    </row>
    <row r="57" spans="1:14" x14ac:dyDescent="0.45">
      <c r="A57" s="19"/>
      <c r="B57" s="19"/>
      <c r="C57" s="19"/>
      <c r="D57" s="19"/>
      <c r="E57" s="19"/>
      <c r="F57" s="19"/>
      <c r="G57" s="19"/>
      <c r="H57" s="19"/>
      <c r="I57" s="19"/>
      <c r="J57" s="19"/>
      <c r="K57" s="19"/>
      <c r="L57" s="19"/>
      <c r="M57" s="19"/>
      <c r="N57" s="19"/>
    </row>
    <row r="58" spans="1:14" x14ac:dyDescent="0.45">
      <c r="A58" s="19"/>
      <c r="B58" s="19"/>
      <c r="C58" s="19"/>
      <c r="D58" s="19"/>
      <c r="E58" s="19"/>
      <c r="F58" s="19"/>
      <c r="G58" s="19"/>
      <c r="H58" s="19"/>
      <c r="I58" s="19"/>
      <c r="J58" s="19"/>
      <c r="K58" s="19"/>
      <c r="L58" s="19"/>
      <c r="M58" s="19"/>
      <c r="N58" s="19"/>
    </row>
    <row r="59" spans="1:14" x14ac:dyDescent="0.45">
      <c r="A59" s="19"/>
      <c r="B59" s="19"/>
      <c r="C59" s="19"/>
      <c r="D59" s="19"/>
      <c r="E59" s="19"/>
      <c r="F59" s="19"/>
      <c r="G59" s="19"/>
      <c r="H59" s="19"/>
      <c r="I59" s="19"/>
      <c r="J59" s="19"/>
      <c r="K59" s="19"/>
      <c r="L59" s="19"/>
      <c r="M59" s="19"/>
      <c r="N59" s="19"/>
    </row>
    <row r="60" spans="1:14" x14ac:dyDescent="0.45">
      <c r="A60" s="19"/>
      <c r="B60" s="19"/>
      <c r="C60" s="19"/>
      <c r="D60" s="19"/>
      <c r="E60" s="19"/>
      <c r="F60" s="19"/>
      <c r="G60" s="19"/>
      <c r="H60" s="19"/>
      <c r="I60" s="19"/>
      <c r="J60" s="19"/>
      <c r="K60" s="19"/>
      <c r="L60" s="19"/>
      <c r="M60" s="19"/>
      <c r="N60" s="19"/>
    </row>
    <row r="61" spans="1:14" x14ac:dyDescent="0.45">
      <c r="A61" s="19"/>
      <c r="B61" s="19"/>
      <c r="C61" s="19"/>
      <c r="D61" s="19"/>
      <c r="E61" s="19"/>
      <c r="F61" s="19"/>
      <c r="G61" s="19"/>
      <c r="H61" s="19"/>
      <c r="I61" s="19"/>
      <c r="J61" s="19"/>
      <c r="K61" s="19"/>
      <c r="L61" s="19"/>
      <c r="M61" s="19"/>
      <c r="N61" s="19"/>
    </row>
    <row r="62" spans="1:14" x14ac:dyDescent="0.45">
      <c r="A62" s="19"/>
      <c r="B62" s="19"/>
      <c r="C62" s="19"/>
      <c r="D62" s="19"/>
      <c r="E62" s="19"/>
      <c r="F62" s="19"/>
      <c r="G62" s="19"/>
      <c r="H62" s="19"/>
      <c r="I62" s="19"/>
      <c r="J62" s="19"/>
      <c r="K62" s="19"/>
      <c r="L62" s="19"/>
      <c r="M62" s="19"/>
      <c r="N62" s="19"/>
    </row>
    <row r="63" spans="1:14" x14ac:dyDescent="0.45">
      <c r="A63" s="19"/>
      <c r="B63" s="19"/>
      <c r="C63" s="19"/>
      <c r="D63" s="19"/>
      <c r="E63" s="19"/>
      <c r="F63" s="19"/>
      <c r="G63" s="19"/>
      <c r="H63" s="19"/>
      <c r="I63" s="19"/>
      <c r="J63" s="19"/>
      <c r="K63" s="19"/>
      <c r="L63" s="19"/>
      <c r="M63" s="19"/>
      <c r="N63" s="19"/>
    </row>
    <row r="64" spans="1:14" x14ac:dyDescent="0.45">
      <c r="A64" s="19"/>
      <c r="B64" s="19"/>
      <c r="C64" s="19"/>
      <c r="D64" s="19"/>
      <c r="E64" s="19"/>
      <c r="F64" s="19"/>
      <c r="G64" s="19"/>
      <c r="H64" s="19"/>
      <c r="I64" s="19"/>
      <c r="J64" s="19"/>
      <c r="K64" s="19"/>
      <c r="L64" s="19"/>
      <c r="M64" s="19"/>
      <c r="N64" s="19"/>
    </row>
    <row r="65" spans="1:14" x14ac:dyDescent="0.45">
      <c r="A65" s="19"/>
      <c r="B65" s="19"/>
      <c r="C65" s="19"/>
      <c r="D65" s="19"/>
      <c r="E65" s="19"/>
      <c r="F65" s="19"/>
      <c r="G65" s="19"/>
      <c r="H65" s="19"/>
      <c r="I65" s="19"/>
      <c r="J65" s="19"/>
      <c r="K65" s="19"/>
      <c r="L65" s="19"/>
      <c r="M65" s="19"/>
      <c r="N65" s="19"/>
    </row>
    <row r="66" spans="1:14" x14ac:dyDescent="0.45">
      <c r="A66" s="19"/>
      <c r="B66" s="19"/>
      <c r="C66" s="19"/>
      <c r="D66" s="19"/>
      <c r="E66" s="19"/>
      <c r="F66" s="19"/>
      <c r="G66" s="19"/>
      <c r="H66" s="19"/>
      <c r="I66" s="19"/>
      <c r="J66" s="19"/>
      <c r="K66" s="19"/>
      <c r="L66" s="19"/>
      <c r="M66" s="19"/>
      <c r="N66" s="19"/>
    </row>
    <row r="67" spans="1:14" x14ac:dyDescent="0.45">
      <c r="A67" s="19"/>
      <c r="B67" s="19"/>
      <c r="C67" s="19"/>
      <c r="D67" s="19"/>
      <c r="E67" s="19"/>
      <c r="F67" s="19"/>
      <c r="G67" s="19"/>
      <c r="H67" s="19"/>
      <c r="I67" s="19"/>
      <c r="J67" s="19"/>
      <c r="K67" s="19"/>
      <c r="L67" s="19"/>
      <c r="M67" s="19"/>
      <c r="N67" s="19"/>
    </row>
    <row r="68" spans="1:14" x14ac:dyDescent="0.45">
      <c r="A68"/>
      <c r="B68"/>
      <c r="C68"/>
      <c r="D68"/>
      <c r="E68"/>
      <c r="F68"/>
      <c r="G68"/>
      <c r="H68"/>
      <c r="I68"/>
      <c r="J68"/>
      <c r="K68"/>
      <c r="L68"/>
      <c r="M68"/>
      <c r="N68"/>
    </row>
  </sheetData>
  <sheetProtection algorithmName="SHA-512" hashValue="05TJZdeacj93cVm62Cj+OT8sIhHqNd2ennd1Yv1lozjyKEIWofZCuZ+RtEk4OAz9HmG3N63y4+43OMQpZjFt0A==" saltValue="QMNEMDxwu6UE5qZICCCEiw==" spinCount="100000" sheet="1" objects="1" scenarios="1" selectLockedCells="1"/>
  <mergeCells count="31">
    <mergeCell ref="A4:N4"/>
    <mergeCell ref="A5:D5"/>
    <mergeCell ref="E5:N5"/>
    <mergeCell ref="A1:G1"/>
    <mergeCell ref="E7:N7"/>
    <mergeCell ref="A7:D7"/>
    <mergeCell ref="A6:D6"/>
    <mergeCell ref="E6:N6"/>
    <mergeCell ref="B17:N17"/>
    <mergeCell ref="A28:N28"/>
    <mergeCell ref="B19:N19"/>
    <mergeCell ref="B20:N20"/>
    <mergeCell ref="A10:N10"/>
    <mergeCell ref="A12:N12"/>
    <mergeCell ref="A16:N16"/>
    <mergeCell ref="A8:D8"/>
    <mergeCell ref="E8:N8"/>
    <mergeCell ref="A13:M13"/>
    <mergeCell ref="A14:M14"/>
    <mergeCell ref="A11:M11"/>
    <mergeCell ref="B37:N37"/>
    <mergeCell ref="B18:N18"/>
    <mergeCell ref="B36:N36"/>
    <mergeCell ref="A31:N31"/>
    <mergeCell ref="B33:N33"/>
    <mergeCell ref="A27:N27"/>
    <mergeCell ref="B29:N29"/>
    <mergeCell ref="A35:N35"/>
    <mergeCell ref="B21:N21"/>
    <mergeCell ref="B22:N25"/>
    <mergeCell ref="A32:N32"/>
  </mergeCells>
  <dataValidations count="1">
    <dataValidation type="list" allowBlank="1" showInputMessage="1" showErrorMessage="1" sqref="E5:N5 E7:N7 N13:N14 A17:A21 A33 A29 A36:A37" xr:uid="{00000000-0002-0000-0700-000000000000}">
      <formula1>YN</formula1>
    </dataValidation>
  </dataValidations>
  <pageMargins left="0.7" right="0.7" top="0.75" bottom="0.75" header="0.3" footer="0.3"/>
  <pageSetup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A1:Z77"/>
  <sheetViews>
    <sheetView view="pageBreakPreview" topLeftCell="A4" zoomScaleNormal="100" zoomScaleSheetLayoutView="100" workbookViewId="0">
      <selection activeCell="I26" sqref="I26:N26"/>
    </sheetView>
  </sheetViews>
  <sheetFormatPr defaultColWidth="9" defaultRowHeight="14.25" x14ac:dyDescent="0.45"/>
  <cols>
    <col min="1" max="2" width="9" style="333"/>
    <col min="3" max="3" width="20.59765625" style="333" customWidth="1"/>
    <col min="4" max="13" width="9" style="333"/>
    <col min="14" max="14" width="46.265625" style="333" customWidth="1"/>
    <col min="15" max="26" width="9" style="278"/>
    <col min="27" max="16384" width="9" style="333"/>
  </cols>
  <sheetData>
    <row r="1" spans="1:14" ht="23.25" x14ac:dyDescent="0.45">
      <c r="A1" s="782" t="str">
        <f>Summary!A1</f>
        <v>Insert Project Name</v>
      </c>
      <c r="B1" s="783"/>
      <c r="C1" s="783"/>
      <c r="D1" s="783"/>
      <c r="E1" s="783"/>
      <c r="F1" s="783"/>
      <c r="G1" s="783"/>
      <c r="H1" s="278"/>
      <c r="I1" s="278"/>
      <c r="J1" s="278"/>
      <c r="K1" s="278"/>
      <c r="L1" s="278"/>
      <c r="M1" s="278"/>
      <c r="N1" s="278"/>
    </row>
    <row r="2" spans="1:14" ht="15.75" x14ac:dyDescent="0.45">
      <c r="A2" s="780" t="s">
        <v>784</v>
      </c>
      <c r="B2" s="780"/>
      <c r="C2" s="422"/>
      <c r="D2" s="422"/>
      <c r="E2" s="422"/>
      <c r="F2" s="422"/>
      <c r="G2" s="422"/>
      <c r="H2" s="278"/>
      <c r="I2" s="278"/>
      <c r="J2" s="278"/>
      <c r="K2" s="278"/>
      <c r="L2" s="278"/>
      <c r="M2" s="278"/>
      <c r="N2" s="278"/>
    </row>
    <row r="3" spans="1:14" x14ac:dyDescent="0.45">
      <c r="A3" s="278"/>
      <c r="B3" s="278"/>
      <c r="C3" s="278"/>
      <c r="D3" s="278"/>
      <c r="E3" s="278"/>
      <c r="F3" s="278"/>
      <c r="G3" s="278"/>
      <c r="H3" s="278"/>
      <c r="I3" s="278"/>
      <c r="J3" s="278"/>
      <c r="K3" s="278"/>
      <c r="L3" s="278"/>
      <c r="M3" s="278"/>
      <c r="N3" s="278"/>
    </row>
    <row r="4" spans="1:14" ht="322.5" customHeight="1" x14ac:dyDescent="0.45">
      <c r="A4" s="557" t="s">
        <v>838</v>
      </c>
      <c r="B4" s="565"/>
      <c r="C4" s="565"/>
      <c r="D4" s="565"/>
      <c r="E4" s="565"/>
      <c r="F4" s="565"/>
      <c r="G4" s="565"/>
      <c r="H4" s="565"/>
      <c r="I4" s="565"/>
      <c r="J4" s="565"/>
      <c r="K4" s="565"/>
      <c r="L4" s="565"/>
      <c r="M4" s="565"/>
      <c r="N4" s="566"/>
    </row>
    <row r="5" spans="1:14" x14ac:dyDescent="0.45">
      <c r="A5" s="278"/>
      <c r="B5" s="278"/>
      <c r="C5" s="278"/>
      <c r="D5" s="278"/>
      <c r="E5" s="278"/>
      <c r="F5" s="278"/>
      <c r="G5" s="278"/>
      <c r="H5" s="278"/>
      <c r="I5" s="278"/>
      <c r="J5" s="278"/>
      <c r="K5" s="278"/>
      <c r="L5" s="278"/>
      <c r="M5" s="278"/>
      <c r="N5" s="278"/>
    </row>
    <row r="6" spans="1:14" ht="15.75" x14ac:dyDescent="0.5">
      <c r="A6" s="11" t="s">
        <v>785</v>
      </c>
      <c r="B6" s="12"/>
      <c r="C6" s="12"/>
      <c r="D6" s="12"/>
      <c r="E6" s="12"/>
      <c r="F6" s="12"/>
      <c r="G6" s="12"/>
      <c r="H6" s="12"/>
      <c r="I6" s="12"/>
      <c r="J6" s="12"/>
      <c r="K6" s="12"/>
      <c r="L6" s="12"/>
      <c r="M6" s="12"/>
      <c r="N6" s="13"/>
    </row>
    <row r="7" spans="1:14" ht="15.75" x14ac:dyDescent="0.45">
      <c r="A7" s="581" t="s">
        <v>786</v>
      </c>
      <c r="B7" s="582"/>
      <c r="C7" s="583"/>
      <c r="D7" s="784"/>
      <c r="E7" s="785"/>
      <c r="F7" s="785"/>
      <c r="G7" s="785"/>
      <c r="H7" s="785"/>
      <c r="I7" s="785"/>
      <c r="J7" s="785"/>
      <c r="K7" s="785"/>
      <c r="L7" s="785"/>
      <c r="M7" s="785"/>
      <c r="N7" s="786"/>
    </row>
    <row r="8" spans="1:14" x14ac:dyDescent="0.45">
      <c r="A8" s="278"/>
      <c r="B8" s="278"/>
      <c r="C8" s="278"/>
      <c r="D8" s="278"/>
      <c r="E8" s="278"/>
      <c r="F8" s="278"/>
      <c r="G8" s="278"/>
      <c r="H8" s="278"/>
      <c r="I8" s="278"/>
      <c r="J8" s="278"/>
      <c r="K8" s="278"/>
      <c r="L8" s="278"/>
      <c r="M8" s="278"/>
      <c r="N8" s="278"/>
    </row>
    <row r="9" spans="1:14" x14ac:dyDescent="0.45">
      <c r="A9" s="776" t="s">
        <v>787</v>
      </c>
      <c r="B9" s="777"/>
      <c r="C9" s="777"/>
      <c r="D9" s="777"/>
      <c r="E9" s="777"/>
      <c r="F9" s="777"/>
      <c r="G9" s="777"/>
      <c r="H9" s="777"/>
      <c r="I9" s="777"/>
      <c r="J9" s="777"/>
      <c r="K9" s="777"/>
      <c r="L9" s="777"/>
      <c r="M9" s="777"/>
      <c r="N9" s="778"/>
    </row>
    <row r="10" spans="1:14" ht="15.75" x14ac:dyDescent="0.45">
      <c r="A10" s="557" t="s">
        <v>788</v>
      </c>
      <c r="B10" s="565"/>
      <c r="C10" s="565"/>
      <c r="D10" s="565"/>
      <c r="E10" s="565"/>
      <c r="F10" s="565"/>
      <c r="G10" s="565"/>
      <c r="H10" s="565"/>
      <c r="I10" s="565"/>
      <c r="J10" s="565"/>
      <c r="K10" s="565"/>
      <c r="L10" s="565"/>
      <c r="M10" s="565"/>
      <c r="N10" s="566"/>
    </row>
    <row r="11" spans="1:14" x14ac:dyDescent="0.45">
      <c r="A11" s="741"/>
      <c r="B11" s="742"/>
      <c r="C11" s="742"/>
      <c r="D11" s="742"/>
      <c r="E11" s="742"/>
      <c r="F11" s="742"/>
      <c r="G11" s="742"/>
      <c r="H11" s="742"/>
      <c r="I11" s="742"/>
      <c r="J11" s="742"/>
      <c r="K11" s="742"/>
      <c r="L11" s="742"/>
      <c r="M11" s="742"/>
      <c r="N11" s="743"/>
    </row>
    <row r="12" spans="1:14" x14ac:dyDescent="0.45">
      <c r="A12" s="744"/>
      <c r="B12" s="745"/>
      <c r="C12" s="745"/>
      <c r="D12" s="745"/>
      <c r="E12" s="745"/>
      <c r="F12" s="745"/>
      <c r="G12" s="745"/>
      <c r="H12" s="745"/>
      <c r="I12" s="745"/>
      <c r="J12" s="745"/>
      <c r="K12" s="745"/>
      <c r="L12" s="745"/>
      <c r="M12" s="745"/>
      <c r="N12" s="746"/>
    </row>
    <row r="13" spans="1:14" x14ac:dyDescent="0.45">
      <c r="A13" s="744"/>
      <c r="B13" s="745"/>
      <c r="C13" s="745"/>
      <c r="D13" s="745"/>
      <c r="E13" s="745"/>
      <c r="F13" s="745"/>
      <c r="G13" s="745"/>
      <c r="H13" s="745"/>
      <c r="I13" s="745"/>
      <c r="J13" s="745"/>
      <c r="K13" s="745"/>
      <c r="L13" s="745"/>
      <c r="M13" s="745"/>
      <c r="N13" s="746"/>
    </row>
    <row r="14" spans="1:14" x14ac:dyDescent="0.45">
      <c r="A14" s="744"/>
      <c r="B14" s="745"/>
      <c r="C14" s="745"/>
      <c r="D14" s="745"/>
      <c r="E14" s="745"/>
      <c r="F14" s="745"/>
      <c r="G14" s="745"/>
      <c r="H14" s="745"/>
      <c r="I14" s="745"/>
      <c r="J14" s="745"/>
      <c r="K14" s="745"/>
      <c r="L14" s="745"/>
      <c r="M14" s="745"/>
      <c r="N14" s="746"/>
    </row>
    <row r="15" spans="1:14" x14ac:dyDescent="0.45">
      <c r="A15" s="744"/>
      <c r="B15" s="745"/>
      <c r="C15" s="745"/>
      <c r="D15" s="745"/>
      <c r="E15" s="745"/>
      <c r="F15" s="745"/>
      <c r="G15" s="745"/>
      <c r="H15" s="745"/>
      <c r="I15" s="745"/>
      <c r="J15" s="745"/>
      <c r="K15" s="745"/>
      <c r="L15" s="745"/>
      <c r="M15" s="745"/>
      <c r="N15" s="746"/>
    </row>
    <row r="16" spans="1:14" x14ac:dyDescent="0.45">
      <c r="A16" s="744"/>
      <c r="B16" s="745"/>
      <c r="C16" s="745"/>
      <c r="D16" s="745"/>
      <c r="E16" s="745"/>
      <c r="F16" s="745"/>
      <c r="G16" s="745"/>
      <c r="H16" s="745"/>
      <c r="I16" s="745"/>
      <c r="J16" s="745"/>
      <c r="K16" s="745"/>
      <c r="L16" s="745"/>
      <c r="M16" s="745"/>
      <c r="N16" s="746"/>
    </row>
    <row r="17" spans="1:14" x14ac:dyDescent="0.45">
      <c r="A17" s="747"/>
      <c r="B17" s="748"/>
      <c r="C17" s="748"/>
      <c r="D17" s="748"/>
      <c r="E17" s="748"/>
      <c r="F17" s="748"/>
      <c r="G17" s="748"/>
      <c r="H17" s="748"/>
      <c r="I17" s="748"/>
      <c r="J17" s="748"/>
      <c r="K17" s="748"/>
      <c r="L17" s="748"/>
      <c r="M17" s="748"/>
      <c r="N17" s="749"/>
    </row>
    <row r="18" spans="1:14" ht="15.75" x14ac:dyDescent="0.45">
      <c r="A18" s="779" t="s">
        <v>789</v>
      </c>
      <c r="B18" s="780"/>
      <c r="C18" s="780"/>
      <c r="D18" s="780"/>
      <c r="E18" s="780"/>
      <c r="F18" s="780"/>
      <c r="G18" s="780"/>
      <c r="H18" s="780"/>
      <c r="I18" s="780"/>
      <c r="J18" s="780"/>
      <c r="K18" s="780"/>
      <c r="L18" s="780"/>
      <c r="M18" s="780"/>
      <c r="N18" s="781"/>
    </row>
    <row r="19" spans="1:14" x14ac:dyDescent="0.45">
      <c r="A19" s="741"/>
      <c r="B19" s="742"/>
      <c r="C19" s="742"/>
      <c r="D19" s="742"/>
      <c r="E19" s="742"/>
      <c r="F19" s="742"/>
      <c r="G19" s="742"/>
      <c r="H19" s="742"/>
      <c r="I19" s="742"/>
      <c r="J19" s="742"/>
      <c r="K19" s="742"/>
      <c r="L19" s="742"/>
      <c r="M19" s="742"/>
      <c r="N19" s="743"/>
    </row>
    <row r="20" spans="1:14" ht="15.75" x14ac:dyDescent="0.45">
      <c r="A20" s="293"/>
      <c r="B20" s="766" t="s">
        <v>790</v>
      </c>
      <c r="C20" s="558"/>
      <c r="D20" s="558"/>
      <c r="E20" s="558"/>
      <c r="F20" s="558"/>
      <c r="G20" s="558"/>
      <c r="H20" s="558"/>
      <c r="I20" s="558"/>
      <c r="J20" s="558"/>
      <c r="K20" s="558"/>
      <c r="L20" s="558"/>
      <c r="M20" s="558"/>
      <c r="N20" s="559"/>
    </row>
    <row r="21" spans="1:14" x14ac:dyDescent="0.45">
      <c r="A21" s="278"/>
      <c r="B21" s="766" t="s">
        <v>791</v>
      </c>
      <c r="C21" s="558"/>
      <c r="D21" s="558"/>
      <c r="E21" s="558"/>
      <c r="F21" s="558"/>
      <c r="G21" s="558"/>
      <c r="H21" s="559"/>
      <c r="I21" s="278"/>
      <c r="J21" s="278"/>
      <c r="K21" s="278"/>
      <c r="L21" s="278"/>
      <c r="M21" s="278"/>
      <c r="N21" s="278"/>
    </row>
    <row r="22" spans="1:14" x14ac:dyDescent="0.45">
      <c r="A22" s="278"/>
      <c r="B22" s="766" t="s">
        <v>792</v>
      </c>
      <c r="C22" s="558"/>
      <c r="D22" s="558"/>
      <c r="E22" s="558"/>
      <c r="F22" s="558"/>
      <c r="G22" s="558"/>
      <c r="H22" s="559"/>
      <c r="I22" s="773"/>
      <c r="J22" s="774"/>
      <c r="K22" s="774"/>
      <c r="L22" s="774"/>
      <c r="M22" s="774"/>
      <c r="N22" s="775"/>
    </row>
    <row r="23" spans="1:14" ht="15.75" x14ac:dyDescent="0.45">
      <c r="A23" s="293"/>
      <c r="B23" s="766" t="s">
        <v>793</v>
      </c>
      <c r="C23" s="558"/>
      <c r="D23" s="558"/>
      <c r="E23" s="558"/>
      <c r="F23" s="558"/>
      <c r="G23" s="558"/>
      <c r="H23" s="558"/>
      <c r="I23" s="558"/>
      <c r="J23" s="558"/>
      <c r="K23" s="558"/>
      <c r="L23" s="558"/>
      <c r="M23" s="558"/>
      <c r="N23" s="559"/>
    </row>
    <row r="24" spans="1:14" x14ac:dyDescent="0.45">
      <c r="A24" s="278"/>
      <c r="B24" s="766" t="s">
        <v>794</v>
      </c>
      <c r="C24" s="558"/>
      <c r="D24" s="558"/>
      <c r="E24" s="558"/>
      <c r="F24" s="558"/>
      <c r="G24" s="558"/>
      <c r="H24" s="559"/>
      <c r="I24" s="773"/>
      <c r="J24" s="774"/>
      <c r="K24" s="774"/>
      <c r="L24" s="774"/>
      <c r="M24" s="774"/>
      <c r="N24" s="775"/>
    </row>
    <row r="25" spans="1:14" ht="30.75" customHeight="1" x14ac:dyDescent="0.45">
      <c r="A25" s="278"/>
      <c r="B25" s="766" t="s">
        <v>795</v>
      </c>
      <c r="C25" s="558"/>
      <c r="D25" s="558"/>
      <c r="E25" s="558"/>
      <c r="F25" s="558"/>
      <c r="G25" s="558"/>
      <c r="H25" s="559"/>
      <c r="I25" s="773"/>
      <c r="J25" s="774"/>
      <c r="K25" s="774"/>
      <c r="L25" s="774"/>
      <c r="M25" s="774"/>
      <c r="N25" s="775"/>
    </row>
    <row r="26" spans="1:14" ht="30" customHeight="1" x14ac:dyDescent="0.45">
      <c r="A26" s="293"/>
      <c r="B26" s="766" t="s">
        <v>796</v>
      </c>
      <c r="C26" s="558"/>
      <c r="D26" s="558"/>
      <c r="E26" s="558"/>
      <c r="F26" s="558"/>
      <c r="G26" s="558"/>
      <c r="H26" s="559"/>
      <c r="I26" s="773"/>
      <c r="J26" s="774"/>
      <c r="K26" s="774"/>
      <c r="L26" s="774"/>
      <c r="M26" s="774"/>
      <c r="N26" s="775"/>
    </row>
    <row r="27" spans="1:14" ht="30.75" customHeight="1" x14ac:dyDescent="0.45">
      <c r="A27" s="293"/>
      <c r="B27" s="766" t="s">
        <v>797</v>
      </c>
      <c r="C27" s="558"/>
      <c r="D27" s="558"/>
      <c r="E27" s="558"/>
      <c r="F27" s="558"/>
      <c r="G27" s="558"/>
      <c r="H27" s="559"/>
      <c r="I27" s="773"/>
      <c r="J27" s="774"/>
      <c r="K27" s="774"/>
      <c r="L27" s="774"/>
      <c r="M27" s="774"/>
      <c r="N27" s="775"/>
    </row>
    <row r="28" spans="1:14" x14ac:dyDescent="0.45">
      <c r="A28" s="278"/>
      <c r="B28" s="278"/>
      <c r="C28" s="278"/>
      <c r="D28" s="278"/>
      <c r="E28" s="278"/>
      <c r="F28" s="278"/>
      <c r="G28" s="278"/>
      <c r="H28" s="278"/>
      <c r="I28" s="278"/>
      <c r="J28" s="278"/>
      <c r="K28" s="278"/>
      <c r="L28" s="278"/>
      <c r="M28" s="278"/>
      <c r="N28" s="278"/>
    </row>
    <row r="29" spans="1:14" x14ac:dyDescent="0.45">
      <c r="A29" s="776" t="s">
        <v>798</v>
      </c>
      <c r="B29" s="777"/>
      <c r="C29" s="777"/>
      <c r="D29" s="777"/>
      <c r="E29" s="777"/>
      <c r="F29" s="777"/>
      <c r="G29" s="777"/>
      <c r="H29" s="777"/>
      <c r="I29" s="777"/>
      <c r="J29" s="777"/>
      <c r="K29" s="777"/>
      <c r="L29" s="777"/>
      <c r="M29" s="777"/>
      <c r="N29" s="778"/>
    </row>
    <row r="30" spans="1:14" x14ac:dyDescent="0.45">
      <c r="A30" s="766" t="s">
        <v>799</v>
      </c>
      <c r="B30" s="558"/>
      <c r="C30" s="558"/>
      <c r="D30" s="558"/>
      <c r="E30" s="558"/>
      <c r="F30" s="558"/>
      <c r="G30" s="558"/>
      <c r="H30" s="559"/>
      <c r="I30" s="773"/>
      <c r="J30" s="774"/>
      <c r="K30" s="774"/>
      <c r="L30" s="774"/>
      <c r="M30" s="774"/>
      <c r="N30" s="775"/>
    </row>
    <row r="31" spans="1:14" x14ac:dyDescent="0.45">
      <c r="A31" s="766" t="s">
        <v>800</v>
      </c>
      <c r="B31" s="558"/>
      <c r="C31" s="558"/>
      <c r="D31" s="558"/>
      <c r="E31" s="558"/>
      <c r="F31" s="558"/>
      <c r="G31" s="558"/>
      <c r="H31" s="559"/>
      <c r="I31" s="773"/>
      <c r="J31" s="774"/>
      <c r="K31" s="774"/>
      <c r="L31" s="774"/>
      <c r="M31" s="774"/>
      <c r="N31" s="775"/>
    </row>
    <row r="32" spans="1:14" ht="30" customHeight="1" x14ac:dyDescent="0.45">
      <c r="A32" s="766" t="s">
        <v>801</v>
      </c>
      <c r="B32" s="558"/>
      <c r="C32" s="558"/>
      <c r="D32" s="558"/>
      <c r="E32" s="558"/>
      <c r="F32" s="558"/>
      <c r="G32" s="558"/>
      <c r="H32" s="559"/>
      <c r="I32" s="773"/>
      <c r="J32" s="774"/>
      <c r="K32" s="774"/>
      <c r="L32" s="774"/>
      <c r="M32" s="774"/>
      <c r="N32" s="775"/>
    </row>
    <row r="33" spans="1:14" ht="31.5" customHeight="1" x14ac:dyDescent="0.45">
      <c r="A33" s="766" t="s">
        <v>802</v>
      </c>
      <c r="B33" s="558"/>
      <c r="C33" s="558"/>
      <c r="D33" s="558"/>
      <c r="E33" s="558"/>
      <c r="F33" s="558"/>
      <c r="G33" s="558"/>
      <c r="H33" s="559"/>
      <c r="I33" s="773"/>
      <c r="J33" s="774"/>
      <c r="K33" s="774"/>
      <c r="L33" s="774"/>
      <c r="M33" s="774"/>
      <c r="N33" s="775"/>
    </row>
    <row r="34" spans="1:14" ht="15.75" x14ac:dyDescent="0.45">
      <c r="A34" s="293"/>
      <c r="B34" s="766" t="s">
        <v>803</v>
      </c>
      <c r="C34" s="558"/>
      <c r="D34" s="558"/>
      <c r="E34" s="558"/>
      <c r="F34" s="558"/>
      <c r="G34" s="558"/>
      <c r="H34" s="559"/>
      <c r="I34" s="410"/>
      <c r="J34" s="411"/>
      <c r="K34" s="411"/>
      <c r="L34" s="411"/>
      <c r="M34" s="411"/>
      <c r="N34" s="412"/>
    </row>
    <row r="35" spans="1:14" x14ac:dyDescent="0.45">
      <c r="A35" s="766" t="s">
        <v>804</v>
      </c>
      <c r="B35" s="558"/>
      <c r="C35" s="558"/>
      <c r="D35" s="558"/>
      <c r="E35" s="558"/>
      <c r="F35" s="558"/>
      <c r="G35" s="558"/>
      <c r="H35" s="559"/>
      <c r="I35" s="773"/>
      <c r="J35" s="774"/>
      <c r="K35" s="774"/>
      <c r="L35" s="774"/>
      <c r="M35" s="774"/>
      <c r="N35" s="775"/>
    </row>
    <row r="36" spans="1:14" ht="30" customHeight="1" x14ac:dyDescent="0.45">
      <c r="A36" s="766" t="s">
        <v>805</v>
      </c>
      <c r="B36" s="558"/>
      <c r="C36" s="558"/>
      <c r="D36" s="558"/>
      <c r="E36" s="558"/>
      <c r="F36" s="558"/>
      <c r="G36" s="558"/>
      <c r="H36" s="559"/>
      <c r="I36" s="773"/>
      <c r="J36" s="774"/>
      <c r="K36" s="774"/>
      <c r="L36" s="774"/>
      <c r="M36" s="774"/>
      <c r="N36" s="775"/>
    </row>
    <row r="37" spans="1:14" x14ac:dyDescent="0.45">
      <c r="A37" s="278"/>
      <c r="B37" s="278"/>
      <c r="C37" s="278"/>
      <c r="D37" s="278"/>
      <c r="E37" s="278"/>
      <c r="F37" s="278"/>
      <c r="G37" s="278"/>
      <c r="H37" s="278"/>
      <c r="I37" s="278"/>
      <c r="J37" s="278"/>
      <c r="K37" s="278"/>
      <c r="L37" s="278"/>
      <c r="M37" s="278"/>
      <c r="N37" s="278"/>
    </row>
    <row r="38" spans="1:14" x14ac:dyDescent="0.45">
      <c r="A38" s="776" t="s">
        <v>806</v>
      </c>
      <c r="B38" s="777"/>
      <c r="C38" s="777"/>
      <c r="D38" s="777"/>
      <c r="E38" s="777"/>
      <c r="F38" s="777"/>
      <c r="G38" s="777"/>
      <c r="H38" s="777"/>
      <c r="I38" s="777"/>
      <c r="J38" s="777"/>
      <c r="K38" s="777"/>
      <c r="L38" s="777"/>
      <c r="M38" s="777"/>
      <c r="N38" s="778"/>
    </row>
    <row r="39" spans="1:14" ht="31.5" customHeight="1" x14ac:dyDescent="0.45">
      <c r="A39" s="293"/>
      <c r="B39" s="766" t="s">
        <v>807</v>
      </c>
      <c r="C39" s="558"/>
      <c r="D39" s="558"/>
      <c r="E39" s="558"/>
      <c r="F39" s="558"/>
      <c r="G39" s="558"/>
      <c r="H39" s="559"/>
      <c r="I39" s="773"/>
      <c r="J39" s="774"/>
      <c r="K39" s="774"/>
      <c r="L39" s="774"/>
      <c r="M39" s="774"/>
      <c r="N39" s="775"/>
    </row>
    <row r="40" spans="1:14" ht="15.75" x14ac:dyDescent="0.45">
      <c r="A40" s="293"/>
      <c r="B40" s="766" t="s">
        <v>808</v>
      </c>
      <c r="C40" s="558"/>
      <c r="D40" s="558"/>
      <c r="E40" s="558"/>
      <c r="F40" s="558"/>
      <c r="G40" s="558"/>
      <c r="H40" s="559"/>
      <c r="I40" s="773"/>
      <c r="J40" s="774"/>
      <c r="K40" s="774"/>
      <c r="L40" s="774"/>
      <c r="M40" s="774"/>
      <c r="N40" s="775"/>
    </row>
    <row r="41" spans="1:14" ht="15.75" x14ac:dyDescent="0.45">
      <c r="A41" s="293"/>
      <c r="B41" s="766" t="s">
        <v>809</v>
      </c>
      <c r="C41" s="558"/>
      <c r="D41" s="558"/>
      <c r="E41" s="558"/>
      <c r="F41" s="558"/>
      <c r="G41" s="558"/>
      <c r="H41" s="559"/>
      <c r="I41" s="773"/>
      <c r="J41" s="774"/>
      <c r="K41" s="774"/>
      <c r="L41" s="774"/>
      <c r="M41" s="774"/>
      <c r="N41" s="775"/>
    </row>
    <row r="42" spans="1:14" ht="15.75" x14ac:dyDescent="0.45">
      <c r="A42" s="293"/>
      <c r="B42" s="766" t="s">
        <v>810</v>
      </c>
      <c r="C42" s="558"/>
      <c r="D42" s="558"/>
      <c r="E42" s="558"/>
      <c r="F42" s="558"/>
      <c r="G42" s="558"/>
      <c r="H42" s="559"/>
      <c r="I42" s="773"/>
      <c r="J42" s="774"/>
      <c r="K42" s="774"/>
      <c r="L42" s="774"/>
      <c r="M42" s="774"/>
      <c r="N42" s="775"/>
    </row>
    <row r="43" spans="1:14" x14ac:dyDescent="0.45">
      <c r="A43" s="278"/>
      <c r="B43" s="278"/>
      <c r="C43" s="278"/>
      <c r="D43" s="278"/>
      <c r="E43" s="278"/>
      <c r="F43" s="278"/>
      <c r="G43" s="278"/>
      <c r="H43" s="278"/>
      <c r="I43" s="278"/>
      <c r="J43" s="278"/>
      <c r="K43" s="278"/>
      <c r="L43" s="278"/>
      <c r="M43" s="278"/>
      <c r="N43" s="278"/>
    </row>
    <row r="44" spans="1:14" x14ac:dyDescent="0.45">
      <c r="A44" s="776" t="s">
        <v>811</v>
      </c>
      <c r="B44" s="777"/>
      <c r="C44" s="777"/>
      <c r="D44" s="777"/>
      <c r="E44" s="777"/>
      <c r="F44" s="777"/>
      <c r="G44" s="777"/>
      <c r="H44" s="777"/>
      <c r="I44" s="777"/>
      <c r="J44" s="777"/>
      <c r="K44" s="777"/>
      <c r="L44" s="777"/>
      <c r="M44" s="777"/>
      <c r="N44" s="778"/>
    </row>
    <row r="45" spans="1:14" ht="15.75" x14ac:dyDescent="0.45">
      <c r="A45" s="557" t="s">
        <v>812</v>
      </c>
      <c r="B45" s="565"/>
      <c r="C45" s="565"/>
      <c r="D45" s="565"/>
      <c r="E45" s="565"/>
      <c r="F45" s="565"/>
      <c r="G45" s="565"/>
      <c r="H45" s="565"/>
      <c r="I45" s="565"/>
      <c r="J45" s="565"/>
      <c r="K45" s="565"/>
      <c r="L45" s="565"/>
      <c r="M45" s="565"/>
      <c r="N45" s="566"/>
    </row>
    <row r="46" spans="1:14" x14ac:dyDescent="0.45">
      <c r="A46" s="741"/>
      <c r="B46" s="742"/>
      <c r="C46" s="742"/>
      <c r="D46" s="742"/>
      <c r="E46" s="742"/>
      <c r="F46" s="742"/>
      <c r="G46" s="742"/>
      <c r="H46" s="742"/>
      <c r="I46" s="742"/>
      <c r="J46" s="742"/>
      <c r="K46" s="742"/>
      <c r="L46" s="742"/>
      <c r="M46" s="742"/>
      <c r="N46" s="743"/>
    </row>
    <row r="47" spans="1:14" x14ac:dyDescent="0.45">
      <c r="A47" s="744"/>
      <c r="B47" s="745"/>
      <c r="C47" s="745"/>
      <c r="D47" s="745"/>
      <c r="E47" s="745"/>
      <c r="F47" s="745"/>
      <c r="G47" s="745"/>
      <c r="H47" s="745"/>
      <c r="I47" s="745"/>
      <c r="J47" s="745"/>
      <c r="K47" s="745"/>
      <c r="L47" s="745"/>
      <c r="M47" s="745"/>
      <c r="N47" s="746"/>
    </row>
    <row r="48" spans="1:14" x14ac:dyDescent="0.45">
      <c r="A48" s="744"/>
      <c r="B48" s="745"/>
      <c r="C48" s="745"/>
      <c r="D48" s="745"/>
      <c r="E48" s="745"/>
      <c r="F48" s="745"/>
      <c r="G48" s="745"/>
      <c r="H48" s="745"/>
      <c r="I48" s="745"/>
      <c r="J48" s="745"/>
      <c r="K48" s="745"/>
      <c r="L48" s="745"/>
      <c r="M48" s="745"/>
      <c r="N48" s="746"/>
    </row>
    <row r="49" spans="1:14" x14ac:dyDescent="0.45">
      <c r="A49" s="744"/>
      <c r="B49" s="745"/>
      <c r="C49" s="745"/>
      <c r="D49" s="745"/>
      <c r="E49" s="745"/>
      <c r="F49" s="745"/>
      <c r="G49" s="745"/>
      <c r="H49" s="745"/>
      <c r="I49" s="745"/>
      <c r="J49" s="745"/>
      <c r="K49" s="745"/>
      <c r="L49" s="745"/>
      <c r="M49" s="745"/>
      <c r="N49" s="746"/>
    </row>
    <row r="50" spans="1:14" x14ac:dyDescent="0.45">
      <c r="A50" s="744"/>
      <c r="B50" s="745"/>
      <c r="C50" s="745"/>
      <c r="D50" s="745"/>
      <c r="E50" s="745"/>
      <c r="F50" s="745"/>
      <c r="G50" s="745"/>
      <c r="H50" s="745"/>
      <c r="I50" s="745"/>
      <c r="J50" s="745"/>
      <c r="K50" s="745"/>
      <c r="L50" s="745"/>
      <c r="M50" s="745"/>
      <c r="N50" s="746"/>
    </row>
    <row r="51" spans="1:14" x14ac:dyDescent="0.45">
      <c r="A51" s="744"/>
      <c r="B51" s="745"/>
      <c r="C51" s="745"/>
      <c r="D51" s="745"/>
      <c r="E51" s="745"/>
      <c r="F51" s="745"/>
      <c r="G51" s="745"/>
      <c r="H51" s="745"/>
      <c r="I51" s="745"/>
      <c r="J51" s="745"/>
      <c r="K51" s="745"/>
      <c r="L51" s="745"/>
      <c r="M51" s="745"/>
      <c r="N51" s="746"/>
    </row>
    <row r="52" spans="1:14" x14ac:dyDescent="0.45">
      <c r="A52" s="747"/>
      <c r="B52" s="748"/>
      <c r="C52" s="748"/>
      <c r="D52" s="748"/>
      <c r="E52" s="748"/>
      <c r="F52" s="748"/>
      <c r="G52" s="748"/>
      <c r="H52" s="748"/>
      <c r="I52" s="748"/>
      <c r="J52" s="748"/>
      <c r="K52" s="748"/>
      <c r="L52" s="748"/>
      <c r="M52" s="748"/>
      <c r="N52" s="749"/>
    </row>
    <row r="53" spans="1:14" ht="15.75" x14ac:dyDescent="0.45">
      <c r="A53" s="293"/>
      <c r="B53" s="766" t="s">
        <v>813</v>
      </c>
      <c r="C53" s="558"/>
      <c r="D53" s="558"/>
      <c r="E53" s="558"/>
      <c r="F53" s="558"/>
      <c r="G53" s="558"/>
      <c r="H53" s="559"/>
      <c r="I53" s="773"/>
      <c r="J53" s="774"/>
      <c r="K53" s="774"/>
      <c r="L53" s="774"/>
      <c r="M53" s="774"/>
      <c r="N53" s="775"/>
    </row>
    <row r="54" spans="1:14" ht="15.75" x14ac:dyDescent="0.45">
      <c r="A54" s="293"/>
      <c r="B54" s="766" t="s">
        <v>814</v>
      </c>
      <c r="C54" s="558"/>
      <c r="D54" s="558"/>
      <c r="E54" s="558"/>
      <c r="F54" s="558"/>
      <c r="G54" s="558"/>
      <c r="H54" s="559"/>
      <c r="I54" s="773"/>
      <c r="J54" s="774"/>
      <c r="K54" s="774"/>
      <c r="L54" s="774"/>
      <c r="M54" s="774"/>
      <c r="N54" s="775"/>
    </row>
    <row r="55" spans="1:14" ht="15.75" x14ac:dyDescent="0.45">
      <c r="A55" s="293"/>
      <c r="B55" s="766" t="s">
        <v>815</v>
      </c>
      <c r="C55" s="558"/>
      <c r="D55" s="558"/>
      <c r="E55" s="558"/>
      <c r="F55" s="558"/>
      <c r="G55" s="558"/>
      <c r="H55" s="559"/>
      <c r="I55" s="773"/>
      <c r="J55" s="774"/>
      <c r="K55" s="774"/>
      <c r="L55" s="774"/>
      <c r="M55" s="774"/>
      <c r="N55" s="775"/>
    </row>
    <row r="56" spans="1:14" x14ac:dyDescent="0.45">
      <c r="A56" s="278"/>
      <c r="B56" s="278"/>
      <c r="C56" s="278"/>
      <c r="D56" s="278"/>
      <c r="E56" s="278"/>
      <c r="F56" s="278"/>
      <c r="G56" s="278"/>
      <c r="H56" s="278"/>
      <c r="I56" s="278"/>
      <c r="J56" s="278"/>
      <c r="K56" s="278"/>
      <c r="L56" s="278"/>
      <c r="M56" s="278"/>
      <c r="N56" s="278"/>
    </row>
    <row r="57" spans="1:14" x14ac:dyDescent="0.45">
      <c r="A57" s="278"/>
      <c r="B57" s="278"/>
      <c r="C57" s="278"/>
      <c r="D57" s="278"/>
      <c r="E57" s="278"/>
      <c r="F57" s="278"/>
      <c r="G57" s="278"/>
      <c r="H57" s="278"/>
      <c r="I57" s="278"/>
      <c r="J57" s="278"/>
      <c r="K57" s="278"/>
      <c r="L57" s="278"/>
      <c r="M57" s="278"/>
      <c r="N57" s="278"/>
    </row>
    <row r="58" spans="1:14" x14ac:dyDescent="0.45">
      <c r="A58" s="278" t="s">
        <v>53</v>
      </c>
      <c r="B58" s="278"/>
      <c r="C58" s="278"/>
      <c r="D58" s="278"/>
      <c r="E58" s="278"/>
      <c r="F58" s="278"/>
      <c r="G58" s="278"/>
      <c r="H58" s="278"/>
      <c r="I58" s="278"/>
      <c r="J58" s="278"/>
      <c r="K58" s="278"/>
      <c r="L58" s="278"/>
      <c r="M58" s="278"/>
      <c r="N58" s="278"/>
    </row>
    <row r="59" spans="1:14" x14ac:dyDescent="0.45">
      <c r="A59" s="278"/>
      <c r="B59" s="278"/>
      <c r="C59" s="278"/>
      <c r="D59" s="278"/>
      <c r="E59" s="278"/>
      <c r="F59" s="278"/>
      <c r="G59" s="278"/>
      <c r="H59" s="278"/>
      <c r="I59" s="278"/>
      <c r="J59" s="278"/>
      <c r="K59" s="278"/>
      <c r="L59" s="278"/>
      <c r="M59" s="278"/>
      <c r="N59" s="278"/>
    </row>
    <row r="60" spans="1:14" x14ac:dyDescent="0.45">
      <c r="A60" s="278"/>
      <c r="B60" s="278"/>
      <c r="C60" s="278"/>
      <c r="D60" s="278"/>
      <c r="E60" s="278"/>
      <c r="F60" s="278"/>
      <c r="G60" s="278"/>
      <c r="H60" s="278"/>
      <c r="I60" s="278"/>
      <c r="J60" s="278"/>
      <c r="K60" s="278"/>
      <c r="L60" s="278"/>
      <c r="M60" s="278"/>
      <c r="N60" s="278"/>
    </row>
    <row r="61" spans="1:14" x14ac:dyDescent="0.45">
      <c r="A61" s="278"/>
      <c r="B61" s="278"/>
      <c r="C61" s="278"/>
      <c r="D61" s="278"/>
      <c r="E61" s="278"/>
      <c r="F61" s="278"/>
      <c r="G61" s="278"/>
      <c r="H61" s="278"/>
      <c r="I61" s="278"/>
      <c r="J61" s="278"/>
      <c r="K61" s="278"/>
      <c r="L61" s="278"/>
      <c r="M61" s="278"/>
      <c r="N61" s="278"/>
    </row>
    <row r="62" spans="1:14" x14ac:dyDescent="0.45">
      <c r="A62" s="278"/>
      <c r="B62" s="278"/>
      <c r="C62" s="278"/>
      <c r="D62" s="278"/>
      <c r="E62" s="278"/>
      <c r="F62" s="278"/>
      <c r="G62" s="278"/>
      <c r="H62" s="278"/>
      <c r="I62" s="278"/>
      <c r="J62" s="278"/>
      <c r="K62" s="278"/>
      <c r="L62" s="278"/>
      <c r="M62" s="278"/>
      <c r="N62" s="278"/>
    </row>
    <row r="63" spans="1:14" x14ac:dyDescent="0.45">
      <c r="A63" s="278"/>
      <c r="B63" s="278"/>
      <c r="C63" s="278"/>
      <c r="D63" s="278"/>
      <c r="E63" s="278"/>
      <c r="F63" s="278"/>
      <c r="G63" s="278"/>
      <c r="H63" s="278"/>
      <c r="I63" s="278"/>
      <c r="J63" s="278"/>
      <c r="K63" s="278"/>
      <c r="L63" s="278"/>
      <c r="M63" s="278"/>
      <c r="N63" s="278"/>
    </row>
    <row r="64" spans="1:14" x14ac:dyDescent="0.45">
      <c r="A64" s="278"/>
      <c r="B64" s="278"/>
      <c r="C64" s="278"/>
      <c r="D64" s="278"/>
      <c r="E64" s="278"/>
      <c r="F64" s="278"/>
      <c r="G64" s="278"/>
      <c r="H64" s="278"/>
      <c r="I64" s="278"/>
      <c r="J64" s="278"/>
      <c r="K64" s="278"/>
      <c r="L64" s="278"/>
      <c r="M64" s="278"/>
      <c r="N64" s="278"/>
    </row>
    <row r="65" spans="1:14" x14ac:dyDescent="0.45">
      <c r="A65" s="278"/>
      <c r="B65" s="278"/>
      <c r="C65" s="278"/>
      <c r="D65" s="278"/>
      <c r="E65" s="278"/>
      <c r="F65" s="278"/>
      <c r="G65" s="278"/>
      <c r="H65" s="278"/>
      <c r="I65" s="278"/>
      <c r="J65" s="278"/>
      <c r="K65" s="278"/>
      <c r="L65" s="278"/>
      <c r="M65" s="278"/>
      <c r="N65" s="278"/>
    </row>
    <row r="66" spans="1:14" x14ac:dyDescent="0.45">
      <c r="A66" s="278"/>
      <c r="B66" s="278"/>
      <c r="C66" s="278"/>
      <c r="D66" s="278"/>
      <c r="E66" s="278"/>
      <c r="F66" s="278"/>
      <c r="G66" s="278"/>
      <c r="H66" s="278"/>
      <c r="I66" s="278"/>
      <c r="J66" s="278"/>
      <c r="K66" s="278"/>
      <c r="L66" s="278"/>
      <c r="M66" s="278"/>
      <c r="N66" s="278"/>
    </row>
    <row r="67" spans="1:14" x14ac:dyDescent="0.45">
      <c r="A67" s="278"/>
      <c r="B67" s="278"/>
      <c r="C67" s="278"/>
      <c r="D67" s="278"/>
      <c r="E67" s="278"/>
      <c r="F67" s="278"/>
      <c r="G67" s="278"/>
      <c r="H67" s="278"/>
      <c r="I67" s="278"/>
      <c r="J67" s="278"/>
      <c r="K67" s="278"/>
      <c r="L67" s="278"/>
      <c r="M67" s="278"/>
      <c r="N67" s="278"/>
    </row>
    <row r="68" spans="1:14" x14ac:dyDescent="0.45">
      <c r="A68" s="278"/>
      <c r="B68" s="278"/>
      <c r="C68" s="278"/>
      <c r="D68" s="278"/>
      <c r="E68" s="278"/>
      <c r="F68" s="278"/>
      <c r="G68" s="278"/>
      <c r="H68" s="278"/>
      <c r="I68" s="278"/>
      <c r="J68" s="278"/>
      <c r="K68" s="278"/>
      <c r="L68" s="278"/>
      <c r="M68" s="278"/>
      <c r="N68" s="278"/>
    </row>
    <row r="69" spans="1:14" x14ac:dyDescent="0.45">
      <c r="A69" s="278"/>
      <c r="B69" s="278"/>
      <c r="C69" s="278"/>
      <c r="D69" s="278"/>
      <c r="E69" s="278"/>
      <c r="F69" s="278"/>
      <c r="G69" s="278"/>
      <c r="H69" s="278"/>
      <c r="I69" s="278"/>
      <c r="J69" s="278"/>
      <c r="K69" s="278"/>
      <c r="L69" s="278"/>
      <c r="M69" s="278"/>
      <c r="N69" s="278"/>
    </row>
    <row r="70" spans="1:14" x14ac:dyDescent="0.45">
      <c r="A70" s="278"/>
      <c r="B70" s="278"/>
      <c r="C70" s="278"/>
      <c r="D70" s="278"/>
      <c r="E70" s="278"/>
      <c r="F70" s="278"/>
      <c r="G70" s="278"/>
      <c r="H70" s="278"/>
      <c r="I70" s="278"/>
      <c r="J70" s="278"/>
      <c r="K70" s="278"/>
      <c r="L70" s="278"/>
      <c r="M70" s="278"/>
      <c r="N70" s="278"/>
    </row>
    <row r="71" spans="1:14" x14ac:dyDescent="0.45">
      <c r="A71" s="278"/>
      <c r="B71" s="278"/>
      <c r="C71" s="278"/>
      <c r="D71" s="278"/>
      <c r="E71" s="278"/>
      <c r="F71" s="278"/>
      <c r="G71" s="278"/>
      <c r="H71" s="278"/>
      <c r="I71" s="278"/>
      <c r="J71" s="278"/>
      <c r="K71" s="278"/>
      <c r="L71" s="278"/>
      <c r="M71" s="278"/>
      <c r="N71" s="278"/>
    </row>
    <row r="72" spans="1:14" x14ac:dyDescent="0.45">
      <c r="A72" s="278"/>
      <c r="B72" s="278"/>
      <c r="C72" s="278"/>
      <c r="D72" s="278"/>
      <c r="E72" s="278"/>
      <c r="F72" s="278"/>
      <c r="G72" s="278"/>
      <c r="H72" s="278"/>
      <c r="I72" s="278"/>
      <c r="J72" s="278"/>
      <c r="K72" s="278"/>
      <c r="L72" s="278"/>
      <c r="M72" s="278"/>
      <c r="N72" s="278"/>
    </row>
    <row r="73" spans="1:14" x14ac:dyDescent="0.45">
      <c r="A73" s="278"/>
      <c r="B73" s="278"/>
      <c r="C73" s="278"/>
      <c r="D73" s="278"/>
      <c r="E73" s="278"/>
      <c r="F73" s="278"/>
      <c r="G73" s="278"/>
      <c r="H73" s="278"/>
      <c r="I73" s="278"/>
      <c r="J73" s="278"/>
      <c r="K73" s="278"/>
      <c r="L73" s="278"/>
      <c r="M73" s="278"/>
      <c r="N73" s="278"/>
    </row>
    <row r="74" spans="1:14" x14ac:dyDescent="0.45">
      <c r="A74" s="278"/>
      <c r="B74" s="278"/>
      <c r="C74" s="278"/>
      <c r="D74" s="278"/>
      <c r="E74" s="278"/>
      <c r="F74" s="278"/>
      <c r="G74" s="278"/>
      <c r="H74" s="278"/>
      <c r="I74" s="278"/>
      <c r="J74" s="278"/>
      <c r="K74" s="278"/>
      <c r="L74" s="278"/>
      <c r="M74" s="278"/>
      <c r="N74" s="278"/>
    </row>
    <row r="75" spans="1:14" x14ac:dyDescent="0.45">
      <c r="A75" s="278"/>
      <c r="B75" s="278"/>
      <c r="C75" s="278"/>
      <c r="D75" s="278"/>
      <c r="E75" s="278"/>
      <c r="F75" s="278"/>
      <c r="G75" s="278"/>
      <c r="H75" s="278"/>
      <c r="I75" s="278"/>
      <c r="J75" s="278"/>
      <c r="K75" s="278"/>
      <c r="L75" s="278"/>
      <c r="M75" s="278"/>
      <c r="N75" s="278"/>
    </row>
    <row r="76" spans="1:14" x14ac:dyDescent="0.45">
      <c r="A76" s="278"/>
      <c r="B76" s="278"/>
      <c r="C76" s="278"/>
      <c r="D76" s="278"/>
      <c r="E76" s="278"/>
      <c r="F76" s="278"/>
      <c r="G76" s="278"/>
      <c r="H76" s="278"/>
      <c r="I76" s="278"/>
      <c r="J76" s="278"/>
      <c r="K76" s="278"/>
      <c r="L76" s="278"/>
      <c r="M76" s="278"/>
      <c r="N76" s="278"/>
    </row>
    <row r="77" spans="1:14" x14ac:dyDescent="0.45">
      <c r="A77" s="278"/>
      <c r="B77" s="278"/>
      <c r="C77" s="278"/>
      <c r="D77" s="278"/>
      <c r="E77" s="278"/>
      <c r="F77" s="278"/>
      <c r="G77" s="278"/>
      <c r="H77" s="278"/>
      <c r="I77" s="278"/>
      <c r="J77" s="278"/>
      <c r="K77" s="278"/>
      <c r="L77" s="278"/>
      <c r="M77" s="278"/>
      <c r="N77" s="278"/>
    </row>
  </sheetData>
  <sheetProtection algorithmName="SHA-512" hashValue="tvAXm4YycqEtMP4+rXpDpPISmT85h50646Wz/gpSvB3WLBM0xMPmHqG0rumChHuSLwGBcpwnCDmvKNhZhVTE+g==" saltValue="GouAIMh0+RGDFK1RO74rCw==" spinCount="100000" sheet="1" objects="1" scenarios="1" selectLockedCells="1"/>
  <mergeCells count="55">
    <mergeCell ref="A1:G1"/>
    <mergeCell ref="A2:B2"/>
    <mergeCell ref="A4:N4"/>
    <mergeCell ref="A7:C7"/>
    <mergeCell ref="D7:N7"/>
    <mergeCell ref="A9:N9"/>
    <mergeCell ref="A10:N10"/>
    <mergeCell ref="A11:N17"/>
    <mergeCell ref="A18:N18"/>
    <mergeCell ref="A19:N19"/>
    <mergeCell ref="B20:N20"/>
    <mergeCell ref="B21:H21"/>
    <mergeCell ref="B22:H22"/>
    <mergeCell ref="I22:N22"/>
    <mergeCell ref="B23:N23"/>
    <mergeCell ref="B24:H24"/>
    <mergeCell ref="I24:N24"/>
    <mergeCell ref="B25:H25"/>
    <mergeCell ref="I25:N25"/>
    <mergeCell ref="B26:H26"/>
    <mergeCell ref="I26:N26"/>
    <mergeCell ref="B27:H27"/>
    <mergeCell ref="I27:N27"/>
    <mergeCell ref="A29:N29"/>
    <mergeCell ref="A30:H30"/>
    <mergeCell ref="I30:N30"/>
    <mergeCell ref="A31:H31"/>
    <mergeCell ref="I31:N31"/>
    <mergeCell ref="A32:H32"/>
    <mergeCell ref="I32:N32"/>
    <mergeCell ref="A33:H33"/>
    <mergeCell ref="I33:N33"/>
    <mergeCell ref="B34:H34"/>
    <mergeCell ref="A35:H35"/>
    <mergeCell ref="I35:N35"/>
    <mergeCell ref="A36:H36"/>
    <mergeCell ref="I36:N36"/>
    <mergeCell ref="A38:N38"/>
    <mergeCell ref="I53:N53"/>
    <mergeCell ref="B39:H39"/>
    <mergeCell ref="I39:N39"/>
    <mergeCell ref="B40:H40"/>
    <mergeCell ref="I40:N40"/>
    <mergeCell ref="B41:H41"/>
    <mergeCell ref="I41:N41"/>
    <mergeCell ref="B54:H54"/>
    <mergeCell ref="I54:N54"/>
    <mergeCell ref="B55:H55"/>
    <mergeCell ref="I55:N55"/>
    <mergeCell ref="B42:H42"/>
    <mergeCell ref="I42:N42"/>
    <mergeCell ref="A44:N44"/>
    <mergeCell ref="A45:N45"/>
    <mergeCell ref="A46:N52"/>
    <mergeCell ref="B53:H53"/>
  </mergeCells>
  <dataValidations count="1">
    <dataValidation type="list" allowBlank="1" showInputMessage="1" showErrorMessage="1" sqref="A20 A23 A26:A27 A39:A42 A34" xr:uid="{00000000-0002-0000-0800-000000000000}">
      <formula1>YN</formula1>
    </dataValidation>
  </dataValidations>
  <pageMargins left="0.7" right="0.7" top="0.75" bottom="0.75" header="0.3" footer="0.3"/>
  <pageSetup scale="69" fitToHeight="0" orientation="landscape" r:id="rId1"/>
  <rowBreaks count="2" manualBreakCount="2">
    <brk id="25" max="13" man="1"/>
    <brk id="5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pageSetUpPr fitToPage="1"/>
  </sheetPr>
  <dimension ref="A1:AC64"/>
  <sheetViews>
    <sheetView topLeftCell="A18" zoomScale="85" zoomScaleNormal="85" zoomScaleSheetLayoutView="70" zoomScalePageLayoutView="85" workbookViewId="0">
      <selection activeCell="H45" sqref="H45"/>
    </sheetView>
  </sheetViews>
  <sheetFormatPr defaultColWidth="9.1328125" defaultRowHeight="15.75" x14ac:dyDescent="0.45"/>
  <cols>
    <col min="1" max="2" width="14.73046875" style="343" customWidth="1"/>
    <col min="3" max="3" width="26.59765625" style="343" customWidth="1"/>
    <col min="4" max="4" width="14.1328125" style="343" customWidth="1"/>
    <col min="5" max="5" width="14.73046875" style="343" customWidth="1"/>
    <col min="6" max="6" width="18.73046875" style="343" customWidth="1"/>
    <col min="7" max="8" width="14.73046875" style="343" customWidth="1"/>
    <col min="9" max="9" width="21.265625" style="343" customWidth="1"/>
    <col min="10" max="10" width="14.73046875" style="343" customWidth="1"/>
    <col min="11" max="11" width="27" style="343" customWidth="1"/>
    <col min="12" max="14" width="14.73046875" style="343" customWidth="1"/>
    <col min="15" max="15" width="56.1328125" style="343" customWidth="1"/>
    <col min="16" max="29" width="9.1328125" style="26"/>
    <col min="30" max="16384" width="9.1328125" style="343"/>
  </cols>
  <sheetData>
    <row r="1" spans="1:29" ht="36" customHeight="1" x14ac:dyDescent="0.45">
      <c r="A1" s="421" t="str">
        <f>Summary!A1</f>
        <v>Insert Project Name</v>
      </c>
      <c r="B1" s="308"/>
      <c r="C1" s="421"/>
      <c r="D1" s="449"/>
      <c r="E1" s="450"/>
      <c r="F1" s="449"/>
      <c r="G1" s="449"/>
      <c r="H1" s="449"/>
      <c r="I1" s="451"/>
      <c r="J1" s="308"/>
      <c r="K1" s="308"/>
      <c r="L1" s="308"/>
      <c r="M1" s="308"/>
      <c r="N1" s="308"/>
      <c r="O1" s="309"/>
    </row>
    <row r="2" spans="1:29" ht="16.350000000000001" customHeight="1" x14ac:dyDescent="0.45">
      <c r="A2" s="308" t="s">
        <v>19</v>
      </c>
      <c r="B2" s="308"/>
      <c r="C2" s="308"/>
      <c r="D2" s="449"/>
      <c r="E2" s="3"/>
      <c r="F2" s="2"/>
      <c r="G2" s="2"/>
      <c r="H2" s="2"/>
      <c r="I2" s="2"/>
      <c r="J2" s="26"/>
      <c r="K2" s="26"/>
      <c r="L2" s="26"/>
      <c r="M2" s="26"/>
      <c r="N2" s="26"/>
      <c r="O2" s="26"/>
    </row>
    <row r="3" spans="1:29" ht="16.350000000000001" customHeight="1" x14ac:dyDescent="0.45">
      <c r="A3" s="26"/>
      <c r="B3" s="26"/>
      <c r="C3" s="26"/>
      <c r="D3" s="26"/>
      <c r="E3" s="26"/>
      <c r="F3" s="26"/>
      <c r="G3" s="26"/>
      <c r="H3" s="26"/>
      <c r="I3" s="26"/>
      <c r="J3" s="26"/>
      <c r="K3" s="26"/>
      <c r="L3" s="26"/>
      <c r="M3" s="26"/>
      <c r="N3" s="26"/>
      <c r="O3" s="26"/>
    </row>
    <row r="4" spans="1:29" ht="16.350000000000001" customHeight="1" x14ac:dyDescent="0.45">
      <c r="A4" s="26"/>
      <c r="B4" s="26"/>
      <c r="C4" s="26"/>
      <c r="D4" s="26"/>
      <c r="E4" s="26"/>
      <c r="F4" s="26"/>
      <c r="G4" s="26"/>
      <c r="H4" s="26"/>
      <c r="I4" s="26"/>
      <c r="J4" s="26"/>
      <c r="K4" s="26"/>
      <c r="L4" s="26"/>
      <c r="M4" s="26"/>
      <c r="N4" s="26"/>
      <c r="O4" s="26"/>
    </row>
    <row r="5" spans="1:29" ht="16.350000000000001" customHeight="1" x14ac:dyDescent="0.45">
      <c r="A5" s="24" t="s">
        <v>19</v>
      </c>
      <c r="B5" s="308"/>
      <c r="C5" s="308"/>
      <c r="D5" s="308"/>
      <c r="E5" s="308"/>
      <c r="F5" s="308"/>
      <c r="G5" s="308"/>
      <c r="H5" s="308"/>
      <c r="I5" s="308"/>
      <c r="J5" s="308"/>
      <c r="K5" s="308"/>
      <c r="L5" s="308"/>
      <c r="M5" s="308"/>
      <c r="N5" s="308"/>
      <c r="O5" s="309"/>
    </row>
    <row r="6" spans="1:29" ht="16.350000000000001" customHeight="1" x14ac:dyDescent="0.45">
      <c r="A6" s="452" t="s">
        <v>25</v>
      </c>
      <c r="B6" s="308"/>
      <c r="C6" s="308"/>
      <c r="D6" s="308"/>
      <c r="E6" s="308"/>
      <c r="F6" s="308"/>
      <c r="G6" s="308"/>
      <c r="H6" s="308"/>
      <c r="I6" s="308"/>
      <c r="J6" s="308"/>
      <c r="K6" s="308"/>
      <c r="L6" s="308"/>
      <c r="M6" s="308"/>
      <c r="N6" s="308"/>
      <c r="O6" s="309"/>
    </row>
    <row r="7" spans="1:29" s="344" customFormat="1" ht="31.5" customHeight="1" x14ac:dyDescent="0.45">
      <c r="A7" s="789" t="s">
        <v>21</v>
      </c>
      <c r="B7" s="790"/>
      <c r="C7" s="791"/>
      <c r="D7" s="453" t="s">
        <v>353</v>
      </c>
      <c r="E7" s="454" t="s">
        <v>29</v>
      </c>
      <c r="F7" s="453" t="s">
        <v>22</v>
      </c>
      <c r="G7" s="454" t="s">
        <v>23</v>
      </c>
      <c r="H7" s="27" t="s">
        <v>333</v>
      </c>
      <c r="I7" s="454" t="s">
        <v>30</v>
      </c>
      <c r="J7" s="454" t="s">
        <v>31</v>
      </c>
      <c r="K7" s="454" t="s">
        <v>380</v>
      </c>
      <c r="L7" s="27" t="s">
        <v>443</v>
      </c>
      <c r="M7" s="787" t="s">
        <v>841</v>
      </c>
      <c r="N7" s="787"/>
      <c r="O7" s="788"/>
      <c r="P7" s="29"/>
      <c r="Q7" s="29"/>
      <c r="R7" s="29"/>
      <c r="S7" s="29"/>
      <c r="T7" s="29"/>
      <c r="U7" s="29"/>
      <c r="V7" s="29"/>
      <c r="W7" s="29"/>
      <c r="X7" s="29"/>
      <c r="Y7" s="29"/>
      <c r="Z7" s="29"/>
      <c r="AA7" s="29"/>
      <c r="AB7" s="29"/>
      <c r="AC7" s="29"/>
    </row>
    <row r="8" spans="1:29" ht="16.350000000000001" customHeight="1" x14ac:dyDescent="0.45">
      <c r="A8" s="633"/>
      <c r="B8" s="739"/>
      <c r="C8" s="740"/>
      <c r="D8" s="317"/>
      <c r="E8" s="30"/>
      <c r="F8" s="315"/>
      <c r="G8" s="31"/>
      <c r="H8" s="316"/>
      <c r="I8" s="32"/>
      <c r="J8" s="32"/>
      <c r="K8" s="33"/>
      <c r="L8" s="633"/>
      <c r="M8" s="793"/>
      <c r="N8" s="793"/>
      <c r="O8" s="794"/>
    </row>
    <row r="9" spans="1:29" ht="16.350000000000001" customHeight="1" x14ac:dyDescent="0.45">
      <c r="A9" s="633"/>
      <c r="B9" s="739"/>
      <c r="C9" s="740"/>
      <c r="D9" s="317"/>
      <c r="E9" s="30"/>
      <c r="F9" s="315"/>
      <c r="G9" s="34"/>
      <c r="H9" s="313"/>
      <c r="I9" s="30"/>
      <c r="J9" s="30"/>
      <c r="K9" s="33"/>
      <c r="L9" s="633"/>
      <c r="M9" s="793"/>
      <c r="N9" s="793"/>
      <c r="O9" s="794"/>
    </row>
    <row r="10" spans="1:29" ht="16.350000000000001" customHeight="1" x14ac:dyDescent="0.45">
      <c r="A10" s="633"/>
      <c r="B10" s="739"/>
      <c r="C10" s="740"/>
      <c r="D10" s="317"/>
      <c r="E10" s="30"/>
      <c r="F10" s="315"/>
      <c r="G10" s="34"/>
      <c r="H10" s="313"/>
      <c r="I10" s="30"/>
      <c r="J10" s="30"/>
      <c r="K10" s="30"/>
      <c r="L10" s="633"/>
      <c r="M10" s="793"/>
      <c r="N10" s="793"/>
      <c r="O10" s="794"/>
    </row>
    <row r="11" spans="1:29" ht="16.350000000000001" customHeight="1" x14ac:dyDescent="0.45">
      <c r="A11" s="633"/>
      <c r="B11" s="739"/>
      <c r="C11" s="740"/>
      <c r="D11" s="317"/>
      <c r="E11" s="30"/>
      <c r="F11" s="315"/>
      <c r="G11" s="34"/>
      <c r="H11" s="313"/>
      <c r="I11" s="32"/>
      <c r="J11" s="30"/>
      <c r="K11" s="30"/>
      <c r="L11" s="633"/>
      <c r="M11" s="793"/>
      <c r="N11" s="793"/>
      <c r="O11" s="794"/>
    </row>
    <row r="12" spans="1:29" ht="16.350000000000001" customHeight="1" x14ac:dyDescent="0.45">
      <c r="A12" s="633"/>
      <c r="B12" s="739"/>
      <c r="C12" s="740"/>
      <c r="D12" s="317"/>
      <c r="E12" s="32"/>
      <c r="F12" s="315"/>
      <c r="G12" s="34"/>
      <c r="H12" s="313"/>
      <c r="I12" s="32"/>
      <c r="J12" s="32"/>
      <c r="K12" s="35"/>
      <c r="L12" s="633"/>
      <c r="M12" s="793"/>
      <c r="N12" s="793"/>
      <c r="O12" s="794"/>
    </row>
    <row r="13" spans="1:29" ht="16.350000000000001" customHeight="1" x14ac:dyDescent="0.45">
      <c r="A13" s="633"/>
      <c r="B13" s="739"/>
      <c r="C13" s="740"/>
      <c r="D13" s="317"/>
      <c r="E13" s="30"/>
      <c r="F13" s="315"/>
      <c r="G13" s="34"/>
      <c r="H13" s="313"/>
      <c r="I13" s="32"/>
      <c r="J13" s="32"/>
      <c r="K13" s="35"/>
      <c r="L13" s="633"/>
      <c r="M13" s="793"/>
      <c r="N13" s="793"/>
      <c r="O13" s="794"/>
    </row>
    <row r="14" spans="1:29" ht="16.350000000000001" customHeight="1" x14ac:dyDescent="0.45">
      <c r="A14" s="633"/>
      <c r="B14" s="739"/>
      <c r="C14" s="740"/>
      <c r="D14" s="317"/>
      <c r="E14" s="30"/>
      <c r="F14" s="315"/>
      <c r="G14" s="34"/>
      <c r="H14" s="313"/>
      <c r="I14" s="32"/>
      <c r="J14" s="32"/>
      <c r="K14" s="35"/>
      <c r="L14" s="633"/>
      <c r="M14" s="793"/>
      <c r="N14" s="793"/>
      <c r="O14" s="794"/>
    </row>
    <row r="15" spans="1:29" ht="16.350000000000001" customHeight="1" x14ac:dyDescent="0.45">
      <c r="A15" s="633"/>
      <c r="B15" s="739"/>
      <c r="C15" s="740"/>
      <c r="D15" s="317"/>
      <c r="E15" s="30"/>
      <c r="F15" s="315"/>
      <c r="G15" s="34"/>
      <c r="H15" s="313"/>
      <c r="I15" s="32"/>
      <c r="J15" s="32"/>
      <c r="K15" s="35"/>
      <c r="L15" s="633"/>
      <c r="M15" s="793"/>
      <c r="N15" s="793"/>
      <c r="O15" s="794"/>
    </row>
    <row r="16" spans="1:29" ht="16.350000000000001" customHeight="1" x14ac:dyDescent="0.45">
      <c r="A16" s="633"/>
      <c r="B16" s="739"/>
      <c r="C16" s="740"/>
      <c r="D16" s="317"/>
      <c r="E16" s="30"/>
      <c r="F16" s="315"/>
      <c r="G16" s="34"/>
      <c r="H16" s="313"/>
      <c r="I16" s="32"/>
      <c r="J16" s="32"/>
      <c r="K16" s="35"/>
      <c r="L16" s="633"/>
      <c r="M16" s="793"/>
      <c r="N16" s="793"/>
      <c r="O16" s="794"/>
    </row>
    <row r="17" spans="1:29" ht="16.350000000000001" customHeight="1" x14ac:dyDescent="0.45">
      <c r="A17" s="633"/>
      <c r="B17" s="739"/>
      <c r="C17" s="740"/>
      <c r="D17" s="317"/>
      <c r="E17" s="30"/>
      <c r="F17" s="315"/>
      <c r="G17" s="34"/>
      <c r="H17" s="313"/>
      <c r="I17" s="30"/>
      <c r="J17" s="30"/>
      <c r="K17" s="30"/>
      <c r="L17" s="633"/>
      <c r="M17" s="793"/>
      <c r="N17" s="793"/>
      <c r="O17" s="794"/>
    </row>
    <row r="18" spans="1:29" ht="16.350000000000001" customHeight="1" x14ac:dyDescent="0.45">
      <c r="A18" s="633"/>
      <c r="B18" s="739"/>
      <c r="C18" s="740"/>
      <c r="D18" s="317"/>
      <c r="E18" s="30"/>
      <c r="F18" s="315"/>
      <c r="G18" s="34"/>
      <c r="H18" s="313"/>
      <c r="I18" s="30"/>
      <c r="J18" s="30"/>
      <c r="K18" s="30"/>
      <c r="L18" s="633"/>
      <c r="M18" s="793"/>
      <c r="N18" s="793"/>
      <c r="O18" s="794"/>
    </row>
    <row r="19" spans="1:29" ht="16.350000000000001" customHeight="1" x14ac:dyDescent="0.45">
      <c r="A19" s="633"/>
      <c r="B19" s="739"/>
      <c r="C19" s="740"/>
      <c r="D19" s="317"/>
      <c r="E19" s="30"/>
      <c r="F19" s="315"/>
      <c r="G19" s="34"/>
      <c r="H19" s="313"/>
      <c r="I19" s="30"/>
      <c r="J19" s="30"/>
      <c r="K19" s="30"/>
      <c r="L19" s="633"/>
      <c r="M19" s="793"/>
      <c r="N19" s="793"/>
      <c r="O19" s="794"/>
    </row>
    <row r="20" spans="1:29" ht="16.350000000000001" customHeight="1" x14ac:dyDescent="0.45">
      <c r="A20" s="633"/>
      <c r="B20" s="739"/>
      <c r="C20" s="740"/>
      <c r="D20" s="317"/>
      <c r="E20" s="30"/>
      <c r="F20" s="315"/>
      <c r="G20" s="34"/>
      <c r="H20" s="313"/>
      <c r="I20" s="32"/>
      <c r="J20" s="30"/>
      <c r="K20" s="30"/>
      <c r="L20" s="633"/>
      <c r="M20" s="793"/>
      <c r="N20" s="793"/>
      <c r="O20" s="794"/>
    </row>
    <row r="21" spans="1:29" ht="16.350000000000001" customHeight="1" x14ac:dyDescent="0.45">
      <c r="A21" s="431" t="s">
        <v>840</v>
      </c>
      <c r="B21" s="456"/>
      <c r="C21" s="455"/>
      <c r="D21" s="455" t="s">
        <v>309</v>
      </c>
      <c r="E21" s="30"/>
      <c r="F21" s="550">
        <f>Summary!E12+Summary!E13+Summary!E14</f>
        <v>0</v>
      </c>
      <c r="G21" s="34"/>
      <c r="H21" s="313"/>
      <c r="I21" s="32"/>
      <c r="J21" s="30"/>
      <c r="K21" s="30"/>
      <c r="L21" s="633"/>
      <c r="M21" s="793"/>
      <c r="N21" s="793"/>
      <c r="O21" s="794"/>
    </row>
    <row r="22" spans="1:29" ht="16.350000000000001" customHeight="1" x14ac:dyDescent="0.45">
      <c r="A22" s="307"/>
      <c r="B22" s="308"/>
      <c r="C22" s="309"/>
      <c r="D22" s="309"/>
      <c r="E22" s="37"/>
      <c r="F22" s="309"/>
      <c r="G22" s="37"/>
      <c r="H22" s="307"/>
      <c r="I22" s="37"/>
      <c r="J22" s="37"/>
      <c r="K22" s="37"/>
      <c r="L22" s="308"/>
      <c r="M22" s="308"/>
      <c r="N22" s="308"/>
      <c r="O22" s="309"/>
    </row>
    <row r="23" spans="1:29" ht="16.350000000000001" customHeight="1" x14ac:dyDescent="0.45">
      <c r="A23" s="27" t="s">
        <v>26</v>
      </c>
      <c r="B23" s="308"/>
      <c r="C23" s="309"/>
      <c r="D23" s="309"/>
      <c r="E23" s="37"/>
      <c r="F23" s="457">
        <f>SUM(F8:F21)</f>
        <v>0</v>
      </c>
      <c r="G23" s="37"/>
      <c r="H23" s="307"/>
      <c r="I23" s="37"/>
      <c r="J23" s="37"/>
      <c r="K23" s="37"/>
      <c r="L23" s="308"/>
      <c r="M23" s="308"/>
      <c r="N23" s="308"/>
      <c r="O23" s="309"/>
    </row>
    <row r="24" spans="1:29" ht="16.350000000000001" customHeight="1" x14ac:dyDescent="0.45">
      <c r="A24" s="26"/>
      <c r="B24" s="26"/>
      <c r="C24" s="26"/>
      <c r="D24" s="26"/>
      <c r="E24" s="26"/>
      <c r="F24" s="26"/>
      <c r="G24" s="26"/>
      <c r="H24" s="26"/>
      <c r="I24" s="26"/>
      <c r="J24" s="26"/>
      <c r="K24" s="26"/>
      <c r="L24" s="26"/>
      <c r="M24" s="26"/>
      <c r="N24" s="26"/>
      <c r="O24" s="26"/>
      <c r="P24" s="38"/>
    </row>
    <row r="25" spans="1:29" ht="16.350000000000001" customHeight="1" x14ac:dyDescent="0.45">
      <c r="A25" s="452" t="s">
        <v>20</v>
      </c>
      <c r="B25" s="308"/>
      <c r="C25" s="308"/>
      <c r="D25" s="308"/>
      <c r="E25" s="308"/>
      <c r="F25" s="308"/>
      <c r="G25" s="308"/>
      <c r="H25" s="308"/>
      <c r="I25" s="308"/>
      <c r="J25" s="308"/>
      <c r="K25" s="308"/>
      <c r="L25" s="308"/>
      <c r="M25" s="308"/>
      <c r="N25" s="308"/>
      <c r="O25" s="309"/>
    </row>
    <row r="26" spans="1:29" s="344" customFormat="1" ht="32.65" customHeight="1" x14ac:dyDescent="0.45">
      <c r="A26" s="789" t="s">
        <v>21</v>
      </c>
      <c r="B26" s="790"/>
      <c r="C26" s="791"/>
      <c r="D26" s="453" t="s">
        <v>353</v>
      </c>
      <c r="E26" s="453" t="s">
        <v>29</v>
      </c>
      <c r="F26" s="453" t="s">
        <v>22</v>
      </c>
      <c r="G26" s="454" t="s">
        <v>23</v>
      </c>
      <c r="H26" s="454" t="s">
        <v>32</v>
      </c>
      <c r="I26" s="454" t="s">
        <v>30</v>
      </c>
      <c r="J26" s="27" t="s">
        <v>24</v>
      </c>
      <c r="K26" s="787" t="str">
        <f>M7</f>
        <v>Include relevant loan terms. If funding is not already committed, please discuss when funding is anticipated to be committed. If funding has an expiration date, it must be disclosed here.</v>
      </c>
      <c r="L26" s="787"/>
      <c r="M26" s="787"/>
      <c r="N26" s="787"/>
      <c r="O26" s="788"/>
      <c r="P26" s="29"/>
      <c r="Q26" s="29"/>
      <c r="R26" s="29"/>
      <c r="S26" s="29"/>
      <c r="T26" s="29"/>
      <c r="U26" s="29"/>
      <c r="V26" s="29"/>
      <c r="W26" s="29"/>
      <c r="X26" s="29"/>
      <c r="Y26" s="29"/>
      <c r="Z26" s="29"/>
      <c r="AA26" s="29"/>
      <c r="AB26" s="29"/>
      <c r="AC26" s="29"/>
    </row>
    <row r="27" spans="1:29" ht="16.350000000000001" customHeight="1" x14ac:dyDescent="0.45">
      <c r="A27" s="633">
        <f>A8</f>
        <v>0</v>
      </c>
      <c r="B27" s="739"/>
      <c r="C27" s="740"/>
      <c r="D27" s="317"/>
      <c r="E27" s="317"/>
      <c r="F27" s="39"/>
      <c r="G27" s="34"/>
      <c r="H27" s="30"/>
      <c r="I27" s="30"/>
      <c r="J27" s="722"/>
      <c r="K27" s="792"/>
      <c r="L27" s="792"/>
      <c r="M27" s="792"/>
      <c r="N27" s="792"/>
      <c r="O27" s="723"/>
    </row>
    <row r="28" spans="1:29" ht="16.350000000000001" customHeight="1" x14ac:dyDescent="0.45">
      <c r="A28" s="633">
        <f t="shared" ref="A28:A39" si="0">A9</f>
        <v>0</v>
      </c>
      <c r="B28" s="739"/>
      <c r="C28" s="740"/>
      <c r="D28" s="317"/>
      <c r="E28" s="317"/>
      <c r="F28" s="315"/>
      <c r="G28" s="34"/>
      <c r="H28" s="30"/>
      <c r="I28" s="30"/>
      <c r="J28" s="722"/>
      <c r="K28" s="792"/>
      <c r="L28" s="792"/>
      <c r="M28" s="792"/>
      <c r="N28" s="792"/>
      <c r="O28" s="723"/>
    </row>
    <row r="29" spans="1:29" ht="16.350000000000001" customHeight="1" x14ac:dyDescent="0.45">
      <c r="A29" s="633">
        <f t="shared" si="0"/>
        <v>0</v>
      </c>
      <c r="B29" s="739"/>
      <c r="C29" s="740"/>
      <c r="D29" s="317"/>
      <c r="E29" s="317"/>
      <c r="F29" s="39"/>
      <c r="G29" s="34"/>
      <c r="H29" s="30"/>
      <c r="I29" s="30"/>
      <c r="J29" s="722"/>
      <c r="K29" s="792"/>
      <c r="L29" s="792"/>
      <c r="M29" s="792"/>
      <c r="N29" s="792"/>
      <c r="O29" s="723"/>
      <c r="Q29" s="284"/>
    </row>
    <row r="30" spans="1:29" ht="16.350000000000001" customHeight="1" x14ac:dyDescent="0.45">
      <c r="A30" s="633">
        <f t="shared" si="0"/>
        <v>0</v>
      </c>
      <c r="B30" s="739"/>
      <c r="C30" s="740"/>
      <c r="D30" s="317"/>
      <c r="E30" s="317"/>
      <c r="F30" s="39"/>
      <c r="G30" s="34"/>
      <c r="H30" s="30"/>
      <c r="I30" s="30"/>
      <c r="J30" s="722"/>
      <c r="K30" s="792"/>
      <c r="L30" s="792"/>
      <c r="M30" s="792"/>
      <c r="N30" s="792"/>
      <c r="O30" s="723"/>
    </row>
    <row r="31" spans="1:29" ht="16.350000000000001" customHeight="1" x14ac:dyDescent="0.45">
      <c r="A31" s="633">
        <f t="shared" si="0"/>
        <v>0</v>
      </c>
      <c r="B31" s="739"/>
      <c r="C31" s="740"/>
      <c r="D31" s="317"/>
      <c r="E31" s="317"/>
      <c r="F31" s="39"/>
      <c r="G31" s="34"/>
      <c r="H31" s="30"/>
      <c r="I31" s="30"/>
      <c r="J31" s="722"/>
      <c r="K31" s="792"/>
      <c r="L31" s="792"/>
      <c r="M31" s="792"/>
      <c r="N31" s="792"/>
      <c r="O31" s="723"/>
    </row>
    <row r="32" spans="1:29" ht="16.350000000000001" customHeight="1" x14ac:dyDescent="0.45">
      <c r="A32" s="633">
        <f t="shared" si="0"/>
        <v>0</v>
      </c>
      <c r="B32" s="739"/>
      <c r="C32" s="740"/>
      <c r="D32" s="317"/>
      <c r="E32" s="317"/>
      <c r="F32" s="39"/>
      <c r="G32" s="34"/>
      <c r="H32" s="30"/>
      <c r="I32" s="30"/>
      <c r="J32" s="722"/>
      <c r="K32" s="792"/>
      <c r="L32" s="792"/>
      <c r="M32" s="792"/>
      <c r="N32" s="792"/>
      <c r="O32" s="723"/>
    </row>
    <row r="33" spans="1:15" ht="16.350000000000001" customHeight="1" x14ac:dyDescent="0.45">
      <c r="A33" s="633">
        <f t="shared" si="0"/>
        <v>0</v>
      </c>
      <c r="B33" s="739"/>
      <c r="C33" s="740"/>
      <c r="D33" s="317"/>
      <c r="E33" s="317"/>
      <c r="F33" s="39"/>
      <c r="G33" s="34"/>
      <c r="H33" s="30"/>
      <c r="I33" s="30"/>
      <c r="J33" s="722"/>
      <c r="K33" s="792"/>
      <c r="L33" s="792"/>
      <c r="M33" s="792"/>
      <c r="N33" s="792"/>
      <c r="O33" s="723"/>
    </row>
    <row r="34" spans="1:15" ht="16.350000000000001" customHeight="1" x14ac:dyDescent="0.45">
      <c r="A34" s="633">
        <f>A15</f>
        <v>0</v>
      </c>
      <c r="B34" s="739"/>
      <c r="C34" s="740"/>
      <c r="D34" s="317"/>
      <c r="E34" s="317"/>
      <c r="F34" s="39"/>
      <c r="G34" s="34"/>
      <c r="H34" s="30"/>
      <c r="I34" s="30"/>
      <c r="J34" s="722"/>
      <c r="K34" s="792"/>
      <c r="L34" s="792"/>
      <c r="M34" s="792"/>
      <c r="N34" s="792"/>
      <c r="O34" s="723"/>
    </row>
    <row r="35" spans="1:15" ht="16.350000000000001" customHeight="1" x14ac:dyDescent="0.45">
      <c r="A35" s="633">
        <f t="shared" si="0"/>
        <v>0</v>
      </c>
      <c r="B35" s="739"/>
      <c r="C35" s="740"/>
      <c r="D35" s="317"/>
      <c r="E35" s="317"/>
      <c r="F35" s="39"/>
      <c r="G35" s="40"/>
      <c r="H35" s="30"/>
      <c r="I35" s="30"/>
      <c r="J35" s="722"/>
      <c r="K35" s="792"/>
      <c r="L35" s="792"/>
      <c r="M35" s="792"/>
      <c r="N35" s="792"/>
      <c r="O35" s="723"/>
    </row>
    <row r="36" spans="1:15" ht="16.350000000000001" customHeight="1" x14ac:dyDescent="0.45">
      <c r="A36" s="633">
        <f t="shared" si="0"/>
        <v>0</v>
      </c>
      <c r="B36" s="739"/>
      <c r="C36" s="740"/>
      <c r="D36" s="317"/>
      <c r="E36" s="317"/>
      <c r="F36" s="39"/>
      <c r="G36" s="40"/>
      <c r="H36" s="30"/>
      <c r="I36" s="30"/>
      <c r="J36" s="722"/>
      <c r="K36" s="792"/>
      <c r="L36" s="792"/>
      <c r="M36" s="792"/>
      <c r="N36" s="792"/>
      <c r="O36" s="723"/>
    </row>
    <row r="37" spans="1:15" ht="16.350000000000001" customHeight="1" x14ac:dyDescent="0.45">
      <c r="A37" s="633">
        <f t="shared" si="0"/>
        <v>0</v>
      </c>
      <c r="B37" s="739"/>
      <c r="C37" s="740"/>
      <c r="D37" s="317"/>
      <c r="E37" s="317"/>
      <c r="F37" s="39"/>
      <c r="G37" s="40"/>
      <c r="H37" s="30"/>
      <c r="I37" s="30"/>
      <c r="J37" s="722"/>
      <c r="K37" s="792"/>
      <c r="L37" s="792"/>
      <c r="M37" s="792"/>
      <c r="N37" s="792"/>
      <c r="O37" s="723"/>
    </row>
    <row r="38" spans="1:15" ht="16.350000000000001" customHeight="1" x14ac:dyDescent="0.45">
      <c r="A38" s="633">
        <f>A19</f>
        <v>0</v>
      </c>
      <c r="B38" s="739"/>
      <c r="C38" s="740"/>
      <c r="D38" s="317"/>
      <c r="E38" s="317"/>
      <c r="F38" s="39"/>
      <c r="G38" s="40"/>
      <c r="H38" s="30"/>
      <c r="I38" s="30"/>
      <c r="J38" s="722"/>
      <c r="K38" s="792"/>
      <c r="L38" s="792"/>
      <c r="M38" s="792"/>
      <c r="N38" s="792"/>
      <c r="O38" s="723"/>
    </row>
    <row r="39" spans="1:15" ht="16.350000000000001" customHeight="1" x14ac:dyDescent="0.45">
      <c r="A39" s="633">
        <f t="shared" si="0"/>
        <v>0</v>
      </c>
      <c r="B39" s="739"/>
      <c r="C39" s="740"/>
      <c r="D39" s="317"/>
      <c r="E39" s="317"/>
      <c r="F39" s="39"/>
      <c r="G39" s="40"/>
      <c r="H39" s="30"/>
      <c r="I39" s="32"/>
      <c r="J39" s="722"/>
      <c r="K39" s="792"/>
      <c r="L39" s="792"/>
      <c r="M39" s="792"/>
      <c r="N39" s="792"/>
      <c r="O39" s="723"/>
    </row>
    <row r="40" spans="1:15" ht="16.350000000000001" customHeight="1" x14ac:dyDescent="0.45">
      <c r="A40" s="431" t="str">
        <f>A21</f>
        <v>CoCBuilds (Acq./New Construction/Rehabilitation Only)</v>
      </c>
      <c r="B40" s="456"/>
      <c r="C40" s="455"/>
      <c r="D40" s="309"/>
      <c r="E40" s="317"/>
      <c r="F40" s="457">
        <f>F21</f>
        <v>0</v>
      </c>
      <c r="G40" s="40"/>
      <c r="H40" s="30"/>
      <c r="I40" s="32"/>
      <c r="J40" s="722"/>
      <c r="K40" s="792"/>
      <c r="L40" s="792"/>
      <c r="M40" s="792"/>
      <c r="N40" s="792"/>
      <c r="O40" s="723"/>
    </row>
    <row r="41" spans="1:15" ht="16.350000000000001" customHeight="1" x14ac:dyDescent="0.45">
      <c r="A41" s="27" t="s">
        <v>26</v>
      </c>
      <c r="B41" s="308"/>
      <c r="C41" s="309"/>
      <c r="D41" s="309"/>
      <c r="E41" s="309"/>
      <c r="F41" s="457">
        <f>SUM(F27:F40)</f>
        <v>0</v>
      </c>
      <c r="G41" s="37"/>
      <c r="H41" s="37"/>
      <c r="I41" s="37"/>
      <c r="J41" s="307"/>
      <c r="K41" s="308"/>
      <c r="L41" s="308"/>
      <c r="M41" s="308"/>
      <c r="N41" s="308"/>
      <c r="O41" s="309"/>
    </row>
    <row r="42" spans="1:15" ht="16.350000000000001" customHeight="1" x14ac:dyDescent="0.45">
      <c r="A42" s="26"/>
      <c r="B42" s="26"/>
      <c r="C42" s="26"/>
      <c r="D42" s="26"/>
      <c r="E42" s="26"/>
      <c r="F42" s="458">
        <f>F23-F41</f>
        <v>0</v>
      </c>
      <c r="G42" s="26"/>
      <c r="H42" s="26"/>
      <c r="I42" s="26"/>
      <c r="J42" s="26"/>
      <c r="K42" s="26"/>
      <c r="L42" s="26"/>
      <c r="M42" s="26"/>
      <c r="N42" s="26"/>
      <c r="O42" s="26"/>
    </row>
    <row r="43" spans="1:15" ht="16.350000000000001" customHeight="1" x14ac:dyDescent="0.45">
      <c r="A43" s="26"/>
      <c r="B43" s="26"/>
      <c r="C43" s="26"/>
      <c r="D43" s="26"/>
      <c r="E43" s="26"/>
      <c r="F43" s="26"/>
      <c r="G43" s="26"/>
      <c r="H43" s="26"/>
      <c r="I43" s="26"/>
      <c r="J43" s="26"/>
      <c r="K43" s="26"/>
      <c r="L43" s="26"/>
      <c r="M43" s="26"/>
      <c r="N43" s="26"/>
      <c r="O43" s="26"/>
    </row>
    <row r="44" spans="1:15" ht="16.350000000000001" customHeight="1" x14ac:dyDescent="0.45">
      <c r="A44" s="448" t="s">
        <v>274</v>
      </c>
      <c r="B44" s="309"/>
      <c r="C44" s="459">
        <f>'Dev. Budget'!C119</f>
        <v>0</v>
      </c>
      <c r="D44" s="458"/>
      <c r="E44" s="26"/>
      <c r="F44" s="581" t="s">
        <v>666</v>
      </c>
      <c r="G44" s="583"/>
      <c r="H44" s="338"/>
      <c r="I44" s="26"/>
      <c r="J44" s="26"/>
      <c r="K44" s="26"/>
      <c r="L44" s="26"/>
      <c r="M44" s="26"/>
      <c r="N44" s="26"/>
      <c r="O44" s="26"/>
    </row>
    <row r="45" spans="1:15" ht="16.350000000000001" customHeight="1" x14ac:dyDescent="0.45">
      <c r="A45" s="307" t="s">
        <v>275</v>
      </c>
      <c r="B45" s="309"/>
      <c r="C45" s="457">
        <f>F23-C44</f>
        <v>0</v>
      </c>
      <c r="D45" s="458"/>
      <c r="E45" s="26"/>
      <c r="F45" s="581" t="s">
        <v>667</v>
      </c>
      <c r="G45" s="583"/>
      <c r="H45" s="345"/>
      <c r="I45" s="26"/>
      <c r="J45" s="26"/>
      <c r="K45" s="26"/>
      <c r="L45" s="26"/>
      <c r="M45" s="26"/>
      <c r="N45" s="26"/>
      <c r="O45" s="26"/>
    </row>
    <row r="46" spans="1:15" x14ac:dyDescent="0.45">
      <c r="A46" s="26"/>
      <c r="B46" s="26"/>
      <c r="C46" s="26"/>
      <c r="D46" s="26"/>
      <c r="E46" s="26"/>
      <c r="F46" s="26"/>
      <c r="G46" s="26"/>
      <c r="H46" s="26"/>
      <c r="I46" s="26"/>
      <c r="J46" s="26"/>
      <c r="K46" s="26"/>
      <c r="L46" s="26"/>
      <c r="M46" s="26"/>
      <c r="N46" s="26"/>
      <c r="O46" s="26"/>
    </row>
    <row r="47" spans="1:15" x14ac:dyDescent="0.45">
      <c r="A47" s="26"/>
      <c r="B47" s="26"/>
      <c r="C47" s="26"/>
      <c r="D47" s="26"/>
      <c r="E47" s="26"/>
      <c r="F47" s="26"/>
      <c r="G47" s="26"/>
      <c r="H47" s="26"/>
      <c r="I47" s="26"/>
      <c r="J47" s="26"/>
      <c r="K47" s="26"/>
      <c r="L47" s="26"/>
      <c r="M47" s="26"/>
      <c r="N47" s="26"/>
      <c r="O47" s="26"/>
    </row>
    <row r="48" spans="1:15" x14ac:dyDescent="0.45">
      <c r="A48" s="26"/>
      <c r="B48" s="26"/>
      <c r="C48" s="26"/>
      <c r="D48" s="26"/>
      <c r="E48" s="26"/>
      <c r="F48" s="26"/>
      <c r="G48" s="26"/>
      <c r="H48" s="26"/>
      <c r="I48" s="26"/>
      <c r="J48" s="26"/>
      <c r="K48" s="26"/>
      <c r="L48" s="26"/>
      <c r="M48" s="26"/>
      <c r="N48" s="26"/>
      <c r="O48" s="26"/>
    </row>
    <row r="49" spans="1:15" x14ac:dyDescent="0.45">
      <c r="A49" s="26"/>
      <c r="B49" s="26"/>
      <c r="C49" s="26"/>
      <c r="D49" s="26"/>
      <c r="E49" s="26"/>
      <c r="F49" s="26"/>
      <c r="G49" s="26"/>
      <c r="H49" s="26"/>
      <c r="I49" s="26"/>
      <c r="J49" s="26"/>
      <c r="K49" s="26"/>
      <c r="L49" s="26"/>
      <c r="M49" s="26"/>
      <c r="N49" s="26"/>
      <c r="O49" s="26"/>
    </row>
    <row r="50" spans="1:15" x14ac:dyDescent="0.45">
      <c r="A50" s="26"/>
      <c r="B50" s="26"/>
      <c r="C50" s="26"/>
      <c r="D50" s="26"/>
      <c r="E50" s="26"/>
      <c r="F50" s="26"/>
      <c r="G50" s="26"/>
      <c r="H50" s="26"/>
      <c r="I50" s="26"/>
      <c r="J50" s="26"/>
      <c r="K50" s="26"/>
      <c r="L50" s="26"/>
      <c r="M50" s="26"/>
      <c r="N50" s="26"/>
      <c r="O50" s="26"/>
    </row>
    <row r="51" spans="1:15" x14ac:dyDescent="0.45">
      <c r="A51" s="26"/>
      <c r="B51" s="26"/>
      <c r="C51" s="26"/>
      <c r="D51" s="26"/>
      <c r="E51" s="26"/>
      <c r="F51" s="26"/>
      <c r="G51" s="26"/>
      <c r="H51" s="26"/>
      <c r="I51" s="26"/>
      <c r="J51" s="26"/>
      <c r="K51" s="26"/>
      <c r="L51" s="26"/>
      <c r="M51" s="26"/>
      <c r="N51" s="26"/>
      <c r="O51" s="26"/>
    </row>
    <row r="52" spans="1:15" x14ac:dyDescent="0.45">
      <c r="A52" s="26"/>
      <c r="B52" s="26"/>
      <c r="C52" s="26"/>
      <c r="D52" s="26"/>
      <c r="E52" s="26"/>
      <c r="F52" s="26"/>
      <c r="G52" s="26"/>
      <c r="H52" s="26"/>
      <c r="I52" s="26"/>
      <c r="J52" s="26"/>
      <c r="K52" s="26"/>
      <c r="L52" s="26"/>
      <c r="M52" s="26"/>
      <c r="N52" s="26"/>
      <c r="O52" s="26"/>
    </row>
    <row r="53" spans="1:15" x14ac:dyDescent="0.45">
      <c r="A53" s="26"/>
      <c r="B53" s="26"/>
      <c r="C53" s="26"/>
      <c r="D53" s="26"/>
      <c r="E53" s="26"/>
      <c r="F53" s="26"/>
      <c r="G53" s="26"/>
      <c r="H53" s="26"/>
      <c r="I53" s="26"/>
      <c r="J53" s="26"/>
      <c r="K53" s="26"/>
      <c r="L53" s="26"/>
      <c r="M53" s="26"/>
      <c r="N53" s="26"/>
      <c r="O53" s="26"/>
    </row>
    <row r="54" spans="1:15" x14ac:dyDescent="0.45">
      <c r="A54" s="26"/>
      <c r="B54" s="26"/>
      <c r="C54" s="26"/>
      <c r="D54" s="26"/>
      <c r="E54" s="26"/>
      <c r="F54" s="26"/>
      <c r="G54" s="26"/>
      <c r="H54" s="26"/>
      <c r="I54" s="26"/>
      <c r="J54" s="26"/>
      <c r="K54" s="26"/>
      <c r="L54" s="26"/>
      <c r="M54" s="26"/>
      <c r="N54" s="26"/>
      <c r="O54" s="26"/>
    </row>
    <row r="55" spans="1:15" x14ac:dyDescent="0.45">
      <c r="A55" s="26"/>
      <c r="B55" s="26"/>
      <c r="C55" s="26"/>
      <c r="D55" s="26"/>
      <c r="E55" s="26"/>
      <c r="F55" s="26"/>
      <c r="G55" s="26"/>
      <c r="H55" s="26"/>
      <c r="I55" s="26"/>
      <c r="J55" s="26"/>
      <c r="K55" s="26"/>
      <c r="L55" s="26"/>
      <c r="M55" s="26"/>
      <c r="N55" s="26"/>
      <c r="O55" s="26"/>
    </row>
    <row r="56" spans="1:15" x14ac:dyDescent="0.45">
      <c r="A56" s="26"/>
      <c r="B56" s="26"/>
      <c r="C56" s="26"/>
      <c r="D56" s="26"/>
      <c r="E56" s="26"/>
      <c r="F56" s="26"/>
      <c r="G56" s="26"/>
      <c r="H56" s="26"/>
      <c r="I56" s="26"/>
      <c r="J56" s="26"/>
      <c r="K56" s="26"/>
      <c r="L56" s="26"/>
      <c r="M56" s="26"/>
      <c r="N56" s="26"/>
      <c r="O56" s="26"/>
    </row>
    <row r="57" spans="1:15" x14ac:dyDescent="0.45">
      <c r="A57" s="26"/>
      <c r="B57" s="26"/>
      <c r="C57" s="26"/>
      <c r="D57" s="26"/>
      <c r="E57" s="26"/>
      <c r="F57" s="26"/>
      <c r="G57" s="26"/>
      <c r="H57" s="26"/>
      <c r="I57" s="26"/>
      <c r="J57" s="26"/>
      <c r="K57" s="26"/>
      <c r="L57" s="26"/>
      <c r="M57" s="26"/>
      <c r="N57" s="26"/>
      <c r="O57" s="26"/>
    </row>
    <row r="58" spans="1:15" x14ac:dyDescent="0.45">
      <c r="A58" s="26"/>
      <c r="B58" s="26"/>
      <c r="C58" s="26"/>
      <c r="D58" s="26"/>
      <c r="E58" s="26"/>
      <c r="F58" s="26"/>
      <c r="G58" s="26"/>
      <c r="H58" s="26"/>
      <c r="I58" s="26"/>
      <c r="J58" s="26"/>
      <c r="K58" s="26"/>
      <c r="L58" s="26"/>
      <c r="M58" s="26"/>
      <c r="N58" s="26"/>
      <c r="O58" s="26"/>
    </row>
    <row r="59" spans="1:15" x14ac:dyDescent="0.45">
      <c r="A59" s="26"/>
      <c r="B59" s="26"/>
      <c r="C59" s="26"/>
      <c r="D59" s="26"/>
      <c r="E59" s="26"/>
      <c r="F59" s="26"/>
      <c r="G59" s="26"/>
      <c r="H59" s="26"/>
      <c r="I59" s="26"/>
      <c r="J59" s="26"/>
      <c r="K59" s="26"/>
      <c r="L59" s="26"/>
      <c r="M59" s="26"/>
      <c r="N59" s="26"/>
      <c r="O59" s="26"/>
    </row>
    <row r="60" spans="1:15" x14ac:dyDescent="0.45">
      <c r="A60" s="26"/>
      <c r="B60" s="26"/>
      <c r="C60" s="26"/>
      <c r="D60" s="26"/>
      <c r="E60" s="26"/>
      <c r="F60" s="26"/>
      <c r="G60" s="26"/>
      <c r="H60" s="26"/>
      <c r="I60" s="26"/>
      <c r="J60" s="26"/>
      <c r="K60" s="26"/>
      <c r="L60" s="26"/>
      <c r="M60" s="26"/>
      <c r="N60" s="26"/>
      <c r="O60" s="26"/>
    </row>
    <row r="61" spans="1:15" x14ac:dyDescent="0.45">
      <c r="A61" s="26"/>
      <c r="B61" s="26"/>
      <c r="C61" s="26"/>
      <c r="D61" s="26"/>
      <c r="E61" s="26"/>
      <c r="F61" s="26"/>
      <c r="G61" s="26"/>
      <c r="H61" s="26"/>
      <c r="I61" s="26"/>
      <c r="J61" s="26"/>
      <c r="K61" s="26"/>
      <c r="L61" s="26"/>
      <c r="M61" s="26"/>
      <c r="N61" s="26"/>
      <c r="O61" s="26"/>
    </row>
    <row r="62" spans="1:15" x14ac:dyDescent="0.45">
      <c r="A62" s="26"/>
      <c r="B62" s="26"/>
      <c r="C62" s="26"/>
      <c r="D62" s="26"/>
      <c r="E62" s="26"/>
      <c r="F62" s="26"/>
      <c r="G62" s="26"/>
      <c r="H62" s="26"/>
      <c r="I62" s="26"/>
      <c r="J62" s="26"/>
      <c r="K62" s="26"/>
      <c r="L62" s="26"/>
      <c r="M62" s="26"/>
      <c r="N62" s="26"/>
      <c r="O62" s="26"/>
    </row>
    <row r="63" spans="1:15" x14ac:dyDescent="0.45">
      <c r="A63" s="26"/>
      <c r="B63" s="26"/>
      <c r="C63" s="26"/>
      <c r="D63" s="26"/>
      <c r="E63" s="26"/>
      <c r="F63" s="26"/>
      <c r="G63" s="26"/>
      <c r="H63" s="26"/>
      <c r="I63" s="26"/>
      <c r="J63" s="26"/>
      <c r="K63" s="26"/>
      <c r="L63" s="26"/>
      <c r="M63" s="26"/>
      <c r="N63" s="26"/>
      <c r="O63" s="26"/>
    </row>
    <row r="64" spans="1:15" x14ac:dyDescent="0.45">
      <c r="A64" s="26"/>
      <c r="B64" s="26"/>
      <c r="C64" s="26"/>
      <c r="D64" s="26"/>
      <c r="E64" s="26"/>
      <c r="F64" s="26"/>
      <c r="G64" s="26"/>
      <c r="H64" s="26"/>
      <c r="I64" s="26"/>
      <c r="J64" s="26"/>
      <c r="K64" s="26"/>
      <c r="L64" s="26"/>
      <c r="M64" s="26"/>
      <c r="N64" s="26"/>
      <c r="O64" s="26"/>
    </row>
  </sheetData>
  <sheetProtection algorithmName="SHA-512" hashValue="dnKLWgh/6VWsOlopgKeFq//AiJEPepixnhL5mTWz3TQu7et5CspCd9SPII+P7QVuUsZL3FdfdVEDinMKJud1fA==" saltValue="sYMXaUQmzagII/LrkgYj9g==" spinCount="100000" sheet="1" selectLockedCells="1"/>
  <mergeCells count="60">
    <mergeCell ref="L8:O8"/>
    <mergeCell ref="L9:O9"/>
    <mergeCell ref="L10:O10"/>
    <mergeCell ref="L11:O11"/>
    <mergeCell ref="L12:O12"/>
    <mergeCell ref="J29:O29"/>
    <mergeCell ref="L14:O14"/>
    <mergeCell ref="L15:O15"/>
    <mergeCell ref="L16:O16"/>
    <mergeCell ref="L17:O17"/>
    <mergeCell ref="L20:O20"/>
    <mergeCell ref="L21:O21"/>
    <mergeCell ref="K26:O26"/>
    <mergeCell ref="A31:C31"/>
    <mergeCell ref="A30:C30"/>
    <mergeCell ref="A18:C18"/>
    <mergeCell ref="A19:C19"/>
    <mergeCell ref="A27:C27"/>
    <mergeCell ref="A28:C28"/>
    <mergeCell ref="A29:C29"/>
    <mergeCell ref="A20:C20"/>
    <mergeCell ref="J30:O30"/>
    <mergeCell ref="L19:O19"/>
    <mergeCell ref="A8:C8"/>
    <mergeCell ref="A9:C9"/>
    <mergeCell ref="A10:C10"/>
    <mergeCell ref="A11:C11"/>
    <mergeCell ref="A17:C17"/>
    <mergeCell ref="A13:C13"/>
    <mergeCell ref="A14:C14"/>
    <mergeCell ref="A15:C15"/>
    <mergeCell ref="A16:C16"/>
    <mergeCell ref="A12:C12"/>
    <mergeCell ref="L13:O13"/>
    <mergeCell ref="L18:O18"/>
    <mergeCell ref="J27:O27"/>
    <mergeCell ref="J28:O28"/>
    <mergeCell ref="A38:C38"/>
    <mergeCell ref="J38:O38"/>
    <mergeCell ref="J39:O39"/>
    <mergeCell ref="F44:G44"/>
    <mergeCell ref="F45:G45"/>
    <mergeCell ref="J40:O40"/>
    <mergeCell ref="A39:C39"/>
    <mergeCell ref="M7:O7"/>
    <mergeCell ref="A7:C7"/>
    <mergeCell ref="A26:C26"/>
    <mergeCell ref="J36:O36"/>
    <mergeCell ref="J37:O37"/>
    <mergeCell ref="A32:C32"/>
    <mergeCell ref="A33:C33"/>
    <mergeCell ref="A36:C36"/>
    <mergeCell ref="A37:C37"/>
    <mergeCell ref="A34:C34"/>
    <mergeCell ref="A35:C35"/>
    <mergeCell ref="J33:O33"/>
    <mergeCell ref="J34:O34"/>
    <mergeCell ref="J35:O35"/>
    <mergeCell ref="J32:O32"/>
    <mergeCell ref="J31:O31"/>
  </mergeCells>
  <phoneticPr fontId="0" type="noConversion"/>
  <dataValidations count="4">
    <dataValidation type="list" allowBlank="1" showInputMessage="1" showErrorMessage="1" sqref="I8:I22 I27:I38" xr:uid="{00000000-0002-0000-0900-000000000000}">
      <formula1>LoanType</formula1>
    </dataValidation>
    <dataValidation type="list" allowBlank="1" showInputMessage="1" showErrorMessage="1" sqref="D27:D39 D8:D21" xr:uid="{00000000-0002-0000-0900-000001000000}">
      <formula1>YN</formula1>
    </dataValidation>
    <dataValidation type="list" allowBlank="1" showInputMessage="1" showErrorMessage="1" sqref="H44" xr:uid="{00000000-0002-0000-0900-000002000000}">
      <formula1>"Yes, No"</formula1>
    </dataValidation>
    <dataValidation type="list" allowBlank="1" showInputMessage="1" showErrorMessage="1" sqref="H45" xr:uid="{00000000-0002-0000-0900-000003000000}">
      <formula1>"9%, 4%"</formula1>
    </dataValidation>
  </dataValidations>
  <pageMargins left="0.7" right="0.7" top="0.75" bottom="0.75" header="0.3" footer="0.3"/>
  <pageSetup scale="41"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A1:AM161"/>
  <sheetViews>
    <sheetView view="pageBreakPreview" topLeftCell="A109" zoomScaleNormal="115" zoomScaleSheetLayoutView="100" zoomScalePageLayoutView="115" workbookViewId="0">
      <selection activeCell="F12" sqref="F12:G12"/>
    </sheetView>
  </sheetViews>
  <sheetFormatPr defaultColWidth="9.1328125" defaultRowHeight="15.4" x14ac:dyDescent="0.45"/>
  <cols>
    <col min="1" max="1" width="12.73046875" style="346" customWidth="1"/>
    <col min="2" max="2" width="27.86328125" style="346" customWidth="1"/>
    <col min="3" max="3" width="12.73046875" style="347" customWidth="1"/>
    <col min="4" max="4" width="12.73046875" style="346" customWidth="1"/>
    <col min="5" max="5" width="12.73046875" style="346" hidden="1" customWidth="1"/>
    <col min="6" max="6" width="12.73046875" style="346" customWidth="1"/>
    <col min="7" max="7" width="72.265625" style="346" customWidth="1"/>
    <col min="8" max="8" width="4.59765625" style="460" customWidth="1"/>
    <col min="9" max="9" width="12.59765625" style="460" hidden="1" customWidth="1"/>
    <col min="10" max="11" width="9.1328125" style="460" hidden="1" customWidth="1"/>
    <col min="12" max="39" width="9.1328125" style="2"/>
    <col min="40" max="16384" width="9.1328125" style="346"/>
  </cols>
  <sheetData>
    <row r="1" spans="1:14" ht="30" customHeight="1" x14ac:dyDescent="0.45">
      <c r="A1" s="421" t="str">
        <f>'Sources of Funds'!A1</f>
        <v>Insert Project Name</v>
      </c>
      <c r="B1" s="449"/>
      <c r="C1" s="450"/>
      <c r="D1" s="449"/>
      <c r="E1" s="449"/>
      <c r="F1" s="449"/>
      <c r="G1" s="451"/>
    </row>
    <row r="2" spans="1:14" ht="16.350000000000001" customHeight="1" x14ac:dyDescent="0.45">
      <c r="A2" s="308" t="s">
        <v>27</v>
      </c>
      <c r="B2" s="449"/>
      <c r="C2" s="3"/>
      <c r="D2" s="2"/>
      <c r="E2" s="2"/>
      <c r="F2" s="2"/>
      <c r="G2" s="2"/>
    </row>
    <row r="3" spans="1:14" ht="16.350000000000001" customHeight="1" x14ac:dyDescent="0.45">
      <c r="A3" s="2"/>
      <c r="B3" s="2"/>
      <c r="C3" s="3"/>
      <c r="D3" s="2"/>
      <c r="E3" s="2"/>
      <c r="F3" s="2"/>
      <c r="G3" s="2"/>
    </row>
    <row r="4" spans="1:14" ht="3.4" customHeight="1" x14ac:dyDescent="0.45">
      <c r="A4" s="466"/>
      <c r="B4" s="466"/>
      <c r="C4" s="819" t="s">
        <v>33</v>
      </c>
      <c r="D4" s="811" t="s">
        <v>35</v>
      </c>
      <c r="E4" s="813" t="s">
        <v>335</v>
      </c>
      <c r="F4" s="811" t="s">
        <v>24</v>
      </c>
      <c r="G4" s="821"/>
    </row>
    <row r="5" spans="1:14" ht="16.350000000000001" customHeight="1" x14ac:dyDescent="0.45">
      <c r="A5" s="467"/>
      <c r="B5" s="468"/>
      <c r="C5" s="820"/>
      <c r="D5" s="812"/>
      <c r="E5" s="814" t="s">
        <v>36</v>
      </c>
      <c r="F5" s="822"/>
      <c r="G5" s="823"/>
      <c r="L5" s="461"/>
      <c r="M5" s="461"/>
      <c r="N5" s="461"/>
    </row>
    <row r="6" spans="1:14" ht="16.350000000000001" customHeight="1" x14ac:dyDescent="0.45">
      <c r="A6" s="824" t="s">
        <v>37</v>
      </c>
      <c r="B6" s="825"/>
      <c r="C6" s="469"/>
      <c r="D6" s="470"/>
      <c r="E6" s="471"/>
      <c r="F6" s="472"/>
      <c r="G6" s="471"/>
      <c r="L6" s="461"/>
      <c r="M6" s="461"/>
      <c r="N6" s="461"/>
    </row>
    <row r="7" spans="1:14" ht="16.350000000000001" customHeight="1" x14ac:dyDescent="0.45">
      <c r="A7" s="815" t="s">
        <v>38</v>
      </c>
      <c r="B7" s="816"/>
      <c r="C7" s="41">
        <v>0</v>
      </c>
      <c r="D7" s="999" t="e">
        <f>C7/'Unit Mix &amp; Rental Income'!$F$15</f>
        <v>#DIV/0!</v>
      </c>
      <c r="E7" s="349" t="e">
        <f>C7/'Unit Mix &amp; Rental Income'!#REF!</f>
        <v>#REF!</v>
      </c>
      <c r="F7" s="817"/>
      <c r="G7" s="818"/>
      <c r="L7" s="461"/>
      <c r="M7" s="461"/>
      <c r="N7" s="461"/>
    </row>
    <row r="8" spans="1:14" ht="16.350000000000001" customHeight="1" x14ac:dyDescent="0.45">
      <c r="A8" s="815" t="s">
        <v>39</v>
      </c>
      <c r="B8" s="816"/>
      <c r="C8" s="41">
        <v>0</v>
      </c>
      <c r="D8" s="999" t="e">
        <f>C8/'Unit Mix &amp; Rental Income'!$F$15</f>
        <v>#DIV/0!</v>
      </c>
      <c r="E8" s="349" t="e">
        <f>C8/'Unit Mix &amp; Rental Income'!#REF!</f>
        <v>#REF!</v>
      </c>
      <c r="F8" s="817"/>
      <c r="G8" s="818"/>
      <c r="L8" s="461"/>
      <c r="M8" s="461"/>
      <c r="N8" s="461"/>
    </row>
    <row r="9" spans="1:14" ht="16.350000000000001" customHeight="1" x14ac:dyDescent="0.45">
      <c r="A9" s="815" t="s">
        <v>40</v>
      </c>
      <c r="B9" s="816"/>
      <c r="C9" s="41">
        <v>0</v>
      </c>
      <c r="D9" s="999" t="e">
        <f>C9/'Unit Mix &amp; Rental Income'!$F$15</f>
        <v>#DIV/0!</v>
      </c>
      <c r="E9" s="349" t="e">
        <f>C9/'Unit Mix &amp; Rental Income'!#REF!</f>
        <v>#REF!</v>
      </c>
      <c r="F9" s="817"/>
      <c r="G9" s="818"/>
      <c r="L9" s="461"/>
      <c r="M9" s="461"/>
      <c r="N9" s="461"/>
    </row>
    <row r="10" spans="1:14" ht="16.350000000000001" customHeight="1" x14ac:dyDescent="0.45">
      <c r="A10" s="836" t="s">
        <v>41</v>
      </c>
      <c r="B10" s="837"/>
      <c r="C10" s="476">
        <f>SUM(C7:C9)</f>
        <v>0</v>
      </c>
      <c r="D10" s="999" t="e">
        <f>C10/'Unit Mix &amp; Rental Income'!$F$15</f>
        <v>#DIV/0!</v>
      </c>
      <c r="E10" s="477" t="e">
        <f>C10/'Unit Mix &amp; Rental Income'!#REF!</f>
        <v>#REF!</v>
      </c>
      <c r="F10" s="838"/>
      <c r="G10" s="839"/>
      <c r="L10" s="461"/>
      <c r="M10" s="461"/>
      <c r="N10" s="461"/>
    </row>
    <row r="11" spans="1:14" ht="16.45" customHeight="1" x14ac:dyDescent="0.45">
      <c r="A11" s="815" t="s">
        <v>42</v>
      </c>
      <c r="B11" s="816"/>
      <c r="C11" s="41">
        <v>0</v>
      </c>
      <c r="D11" s="999" t="e">
        <f>C11/'Unit Mix &amp; Rental Income'!$F$15</f>
        <v>#DIV/0!</v>
      </c>
      <c r="E11" s="349" t="e">
        <f>C11/'Unit Mix &amp; Rental Income'!#REF!</f>
        <v>#REF!</v>
      </c>
      <c r="F11" s="817"/>
      <c r="G11" s="818"/>
      <c r="L11" s="461"/>
      <c r="M11" s="461"/>
      <c r="N11" s="461"/>
    </row>
    <row r="12" spans="1:14" ht="16.350000000000001" customHeight="1" x14ac:dyDescent="0.45">
      <c r="A12" s="834" t="s">
        <v>583</v>
      </c>
      <c r="B12" s="835"/>
      <c r="C12" s="41">
        <v>0</v>
      </c>
      <c r="D12" s="999" t="e">
        <f>C12/'Unit Mix &amp; Rental Income'!$F$15</f>
        <v>#DIV/0!</v>
      </c>
      <c r="E12" s="349" t="e">
        <f>C12/'Unit Mix &amp; Rental Income'!#REF!</f>
        <v>#REF!</v>
      </c>
      <c r="F12" s="817"/>
      <c r="G12" s="818"/>
      <c r="L12" s="461"/>
      <c r="M12" s="461"/>
      <c r="N12" s="461"/>
    </row>
    <row r="13" spans="1:14" ht="16.350000000000001" customHeight="1" x14ac:dyDescent="0.45">
      <c r="A13" s="826" t="s">
        <v>43</v>
      </c>
      <c r="B13" s="827"/>
      <c r="C13" s="478">
        <f>SUM(C10:C12)</f>
        <v>0</v>
      </c>
      <c r="D13" s="479" t="e">
        <f>SUM(D10:D12)</f>
        <v>#DIV/0!</v>
      </c>
      <c r="E13" s="478" t="e">
        <f>SUM(E10:E12)</f>
        <v>#REF!</v>
      </c>
      <c r="F13" s="828"/>
      <c r="G13" s="829"/>
      <c r="L13" s="461"/>
      <c r="M13" s="461"/>
      <c r="N13" s="461"/>
    </row>
    <row r="14" spans="1:14" ht="16.350000000000001" customHeight="1" x14ac:dyDescent="0.45">
      <c r="A14" s="824" t="s">
        <v>329</v>
      </c>
      <c r="B14" s="825"/>
      <c r="C14" s="469"/>
      <c r="D14" s="470"/>
      <c r="E14" s="471"/>
      <c r="F14" s="472"/>
      <c r="G14" s="471"/>
      <c r="L14" s="461"/>
      <c r="M14" s="461"/>
      <c r="N14" s="461"/>
    </row>
    <row r="15" spans="1:14" ht="16.45" customHeight="1" x14ac:dyDescent="0.45">
      <c r="A15" s="815" t="s">
        <v>689</v>
      </c>
      <c r="B15" s="816"/>
      <c r="C15" s="41">
        <v>0</v>
      </c>
      <c r="D15" s="999" t="e">
        <f>C15/'Unit Mix &amp; Rental Income'!$F$15</f>
        <v>#DIV/0!</v>
      </c>
      <c r="E15" s="349" t="e">
        <f>C15/'Unit Mix &amp; Rental Income'!#REF!</f>
        <v>#REF!</v>
      </c>
      <c r="F15" s="830"/>
      <c r="G15" s="831"/>
      <c r="L15" s="461"/>
      <c r="M15" s="461"/>
      <c r="N15" s="461"/>
    </row>
    <row r="16" spans="1:14" ht="16.350000000000001" customHeight="1" x14ac:dyDescent="0.45">
      <c r="A16" s="815" t="s">
        <v>418</v>
      </c>
      <c r="B16" s="816"/>
      <c r="C16" s="41">
        <v>0</v>
      </c>
      <c r="D16" s="999" t="e">
        <f>C16/'Unit Mix &amp; Rental Income'!$F$15</f>
        <v>#DIV/0!</v>
      </c>
      <c r="E16" s="349" t="e">
        <f>C16/'Unit Mix &amp; Rental Income'!#REF!</f>
        <v>#REF!</v>
      </c>
      <c r="F16" s="324"/>
      <c r="G16" s="325"/>
      <c r="L16" s="461"/>
      <c r="M16" s="461"/>
      <c r="N16" s="461"/>
    </row>
    <row r="17" spans="1:14" ht="16.350000000000001" customHeight="1" x14ac:dyDescent="0.45">
      <c r="A17" s="815" t="s">
        <v>44</v>
      </c>
      <c r="B17" s="816"/>
      <c r="C17" s="41">
        <v>0</v>
      </c>
      <c r="D17" s="999" t="e">
        <f>C17/'Unit Mix &amp; Rental Income'!$F$15</f>
        <v>#DIV/0!</v>
      </c>
      <c r="E17" s="349" t="e">
        <f>C17/'Unit Mix &amp; Rental Income'!#REF!</f>
        <v>#REF!</v>
      </c>
      <c r="F17" s="817"/>
      <c r="G17" s="818"/>
      <c r="L17" s="461"/>
      <c r="M17" s="461"/>
      <c r="N17" s="461"/>
    </row>
    <row r="18" spans="1:14" ht="16.350000000000001" customHeight="1" x14ac:dyDescent="0.45">
      <c r="A18" s="815" t="s">
        <v>45</v>
      </c>
      <c r="B18" s="816"/>
      <c r="C18" s="41">
        <v>0</v>
      </c>
      <c r="D18" s="999" t="e">
        <f>C18/'Unit Mix &amp; Rental Income'!$F$15</f>
        <v>#DIV/0!</v>
      </c>
      <c r="E18" s="349" t="e">
        <f>C18/'Unit Mix &amp; Rental Income'!#REF!</f>
        <v>#REF!</v>
      </c>
      <c r="F18" s="817"/>
      <c r="G18" s="818"/>
      <c r="L18" s="461"/>
      <c r="M18" s="461"/>
      <c r="N18" s="461"/>
    </row>
    <row r="19" spans="1:14" ht="16.350000000000001" customHeight="1" x14ac:dyDescent="0.45">
      <c r="A19" s="815" t="s">
        <v>46</v>
      </c>
      <c r="B19" s="816"/>
      <c r="C19" s="41">
        <v>0</v>
      </c>
      <c r="D19" s="999" t="e">
        <f>C19/'Unit Mix &amp; Rental Income'!$F$15</f>
        <v>#DIV/0!</v>
      </c>
      <c r="E19" s="349" t="e">
        <f>C19/'Unit Mix &amp; Rental Income'!#REF!</f>
        <v>#REF!</v>
      </c>
      <c r="F19" s="817"/>
      <c r="G19" s="818"/>
      <c r="L19" s="461"/>
      <c r="M19" s="461"/>
      <c r="N19" s="461"/>
    </row>
    <row r="20" spans="1:14" ht="16.350000000000001" customHeight="1" x14ac:dyDescent="0.45">
      <c r="A20" s="815" t="s">
        <v>368</v>
      </c>
      <c r="B20" s="816"/>
      <c r="C20" s="41">
        <v>0</v>
      </c>
      <c r="D20" s="999" t="e">
        <f>C20/'Unit Mix &amp; Rental Income'!$F$15</f>
        <v>#DIV/0!</v>
      </c>
      <c r="E20" s="349" t="e">
        <f>C20/'Unit Mix &amp; Rental Income'!#REF!</f>
        <v>#REF!</v>
      </c>
      <c r="F20" s="817"/>
      <c r="G20" s="818"/>
      <c r="I20" s="354" t="e">
        <f>J20+J21</f>
        <v>#DIV/0!</v>
      </c>
      <c r="J20" s="354" t="e">
        <f>C20/(C15+C16+C18+C19+C17)</f>
        <v>#DIV/0!</v>
      </c>
      <c r="L20" s="461"/>
      <c r="M20" s="461"/>
      <c r="N20" s="461"/>
    </row>
    <row r="21" spans="1:14" ht="16.350000000000001" customHeight="1" x14ac:dyDescent="0.45">
      <c r="A21" s="815" t="s">
        <v>366</v>
      </c>
      <c r="B21" s="816"/>
      <c r="C21" s="41">
        <v>0</v>
      </c>
      <c r="D21" s="999" t="e">
        <f>C21/'Unit Mix &amp; Rental Income'!$F$15</f>
        <v>#DIV/0!</v>
      </c>
      <c r="E21" s="349" t="e">
        <f>C21/'Unit Mix &amp; Rental Income'!#REF!</f>
        <v>#REF!</v>
      </c>
      <c r="F21" s="817"/>
      <c r="G21" s="818"/>
      <c r="J21" s="354" t="e">
        <f>C21/(C15+C16+C18+C19+C17+C20)</f>
        <v>#DIV/0!</v>
      </c>
      <c r="L21" s="461"/>
      <c r="M21" s="461"/>
      <c r="N21" s="461"/>
    </row>
    <row r="22" spans="1:14" ht="16.350000000000001" customHeight="1" x14ac:dyDescent="0.45">
      <c r="A22" s="815" t="s">
        <v>367</v>
      </c>
      <c r="B22" s="816"/>
      <c r="C22" s="41">
        <v>0</v>
      </c>
      <c r="D22" s="999" t="e">
        <f>C22/'Unit Mix &amp; Rental Income'!$F$15</f>
        <v>#DIV/0!</v>
      </c>
      <c r="E22" s="349" t="e">
        <f>C22/'Unit Mix &amp; Rental Income'!#REF!</f>
        <v>#REF!</v>
      </c>
      <c r="F22" s="324"/>
      <c r="G22" s="325"/>
      <c r="L22" s="461"/>
      <c r="M22" s="461"/>
      <c r="N22" s="461"/>
    </row>
    <row r="23" spans="1:14" ht="16.350000000000001" customHeight="1" x14ac:dyDescent="0.45">
      <c r="A23" s="832" t="s">
        <v>47</v>
      </c>
      <c r="B23" s="833"/>
      <c r="C23" s="41">
        <v>0</v>
      </c>
      <c r="D23" s="999" t="e">
        <f>C23/'Unit Mix &amp; Rental Income'!$F$15</f>
        <v>#DIV/0!</v>
      </c>
      <c r="E23" s="349" t="e">
        <f>C23/'Unit Mix &amp; Rental Income'!#REF!</f>
        <v>#REF!</v>
      </c>
      <c r="F23" s="817"/>
      <c r="G23" s="818"/>
      <c r="I23" s="354" t="e">
        <f>C23/(C14+C15+C17+C18)</f>
        <v>#DIV/0!</v>
      </c>
      <c r="L23" s="461"/>
      <c r="M23" s="461"/>
      <c r="N23" s="461"/>
    </row>
    <row r="24" spans="1:14" ht="16.350000000000001" customHeight="1" x14ac:dyDescent="0.45">
      <c r="A24" s="480" t="s">
        <v>336</v>
      </c>
      <c r="B24" s="481"/>
      <c r="C24" s="41">
        <v>0</v>
      </c>
      <c r="D24" s="999" t="e">
        <f>C24/'Unit Mix &amp; Rental Income'!$F$15</f>
        <v>#DIV/0!</v>
      </c>
      <c r="E24" s="349" t="e">
        <f>C24/'Unit Mix &amp; Rental Income'!#REF!</f>
        <v>#REF!</v>
      </c>
      <c r="F24" s="324"/>
      <c r="G24" s="325"/>
      <c r="I24" s="354" t="e">
        <f>C24/(C15+C17+C18+C19)</f>
        <v>#DIV/0!</v>
      </c>
      <c r="L24" s="461"/>
      <c r="M24" s="461"/>
      <c r="N24" s="461"/>
    </row>
    <row r="25" spans="1:14" ht="16.350000000000001" customHeight="1" x14ac:dyDescent="0.45">
      <c r="A25" s="817" t="s">
        <v>583</v>
      </c>
      <c r="B25" s="818"/>
      <c r="C25" s="41">
        <v>0</v>
      </c>
      <c r="D25" s="999" t="e">
        <f>C25/'Unit Mix &amp; Rental Income'!$F$15</f>
        <v>#DIV/0!</v>
      </c>
      <c r="E25" s="349" t="e">
        <f>C25/'Unit Mix &amp; Rental Income'!#REF!</f>
        <v>#REF!</v>
      </c>
      <c r="F25" s="324"/>
      <c r="G25" s="325"/>
      <c r="L25" s="461"/>
      <c r="M25" s="461"/>
      <c r="N25" s="461"/>
    </row>
    <row r="26" spans="1:14" ht="16.350000000000001" customHeight="1" x14ac:dyDescent="0.45">
      <c r="A26" s="817" t="s">
        <v>583</v>
      </c>
      <c r="B26" s="818"/>
      <c r="C26" s="41">
        <v>0</v>
      </c>
      <c r="D26" s="999" t="e">
        <f>C26/'Unit Mix &amp; Rental Income'!$F$15</f>
        <v>#DIV/0!</v>
      </c>
      <c r="E26" s="349" t="e">
        <f>C26/'Unit Mix &amp; Rental Income'!#REF!</f>
        <v>#REF!</v>
      </c>
      <c r="F26" s="844"/>
      <c r="G26" s="845"/>
      <c r="L26" s="461"/>
      <c r="M26" s="461"/>
      <c r="N26" s="461"/>
    </row>
    <row r="27" spans="1:14" ht="16.350000000000001" customHeight="1" x14ac:dyDescent="0.45">
      <c r="A27" s="826" t="s">
        <v>48</v>
      </c>
      <c r="B27" s="827"/>
      <c r="C27" s="478">
        <f>SUM(C15:C26)</f>
        <v>0</v>
      </c>
      <c r="D27" s="479" t="e">
        <f>SUM(D15:D26)</f>
        <v>#DIV/0!</v>
      </c>
      <c r="E27" s="350" t="e">
        <f>SUM(E15:E26)</f>
        <v>#REF!</v>
      </c>
      <c r="F27" s="846"/>
      <c r="G27" s="847"/>
      <c r="L27" s="461"/>
      <c r="M27" s="461"/>
      <c r="N27" s="461"/>
    </row>
    <row r="28" spans="1:14" ht="16.350000000000001" customHeight="1" x14ac:dyDescent="0.45">
      <c r="A28" s="824" t="s">
        <v>49</v>
      </c>
      <c r="B28" s="825"/>
      <c r="C28" s="469"/>
      <c r="D28" s="470"/>
      <c r="E28" s="471"/>
      <c r="F28" s="472"/>
      <c r="G28" s="471"/>
      <c r="L28" s="461"/>
      <c r="M28" s="461"/>
      <c r="N28" s="461"/>
    </row>
    <row r="29" spans="1:14" ht="16.350000000000001" customHeight="1" x14ac:dyDescent="0.45">
      <c r="A29" s="832" t="s">
        <v>50</v>
      </c>
      <c r="B29" s="833"/>
      <c r="C29" s="42">
        <v>0</v>
      </c>
      <c r="D29" s="999" t="e">
        <f>C29/'Unit Mix &amp; Rental Income'!$F$15</f>
        <v>#DIV/0!</v>
      </c>
      <c r="E29" s="352" t="e">
        <f>C29/'Unit Mix &amp; Rental Income'!#REF!</f>
        <v>#REF!</v>
      </c>
      <c r="F29" s="817"/>
      <c r="G29" s="818"/>
      <c r="L29" s="461"/>
      <c r="M29" s="461"/>
      <c r="N29" s="461"/>
    </row>
    <row r="30" spans="1:14" ht="16.350000000000001" customHeight="1" x14ac:dyDescent="0.45">
      <c r="A30" s="832" t="s">
        <v>51</v>
      </c>
      <c r="B30" s="833"/>
      <c r="C30" s="42">
        <v>0</v>
      </c>
      <c r="D30" s="999" t="e">
        <f>C30/'Unit Mix &amp; Rental Income'!$F$15</f>
        <v>#DIV/0!</v>
      </c>
      <c r="E30" s="352" t="e">
        <f>C30/'Unit Mix &amp; Rental Income'!#REF!</f>
        <v>#REF!</v>
      </c>
      <c r="F30" s="817"/>
      <c r="G30" s="818"/>
      <c r="L30" s="461"/>
      <c r="M30" s="461"/>
      <c r="N30" s="461"/>
    </row>
    <row r="31" spans="1:14" ht="16.350000000000001" customHeight="1" x14ac:dyDescent="0.45">
      <c r="A31" s="840" t="s">
        <v>52</v>
      </c>
      <c r="B31" s="841"/>
      <c r="C31" s="478">
        <f>SUM(C29:C30)</f>
        <v>0</v>
      </c>
      <c r="D31" s="478" t="e">
        <f>SUM(D29:D30)</f>
        <v>#DIV/0!</v>
      </c>
      <c r="E31" s="483" t="e">
        <f>SUM(E29:E30)</f>
        <v>#REF!</v>
      </c>
      <c r="F31" s="842"/>
      <c r="G31" s="843"/>
      <c r="L31" s="461"/>
      <c r="M31" s="461"/>
      <c r="N31" s="461"/>
    </row>
    <row r="32" spans="1:14" ht="16.350000000000001" customHeight="1" x14ac:dyDescent="0.45">
      <c r="A32" s="824" t="s">
        <v>54</v>
      </c>
      <c r="B32" s="825"/>
      <c r="C32" s="469"/>
      <c r="D32" s="470" t="s">
        <v>53</v>
      </c>
      <c r="E32" s="471"/>
      <c r="F32" s="472"/>
      <c r="G32" s="471"/>
      <c r="L32" s="461"/>
      <c r="M32" s="461"/>
      <c r="N32" s="461"/>
    </row>
    <row r="33" spans="1:14" ht="16.350000000000001" customHeight="1" x14ac:dyDescent="0.45">
      <c r="A33" s="815" t="s">
        <v>55</v>
      </c>
      <c r="B33" s="816"/>
      <c r="C33" s="41">
        <v>0</v>
      </c>
      <c r="D33" s="999" t="e">
        <f>C33/'Unit Mix &amp; Rental Income'!$F$15</f>
        <v>#DIV/0!</v>
      </c>
      <c r="E33" s="352" t="e">
        <f>C33/'Unit Mix &amp; Rental Income'!#REF!</f>
        <v>#REF!</v>
      </c>
      <c r="F33" s="817"/>
      <c r="G33" s="818"/>
      <c r="I33" s="354"/>
      <c r="L33" s="461"/>
      <c r="M33" s="461"/>
      <c r="N33" s="461"/>
    </row>
    <row r="34" spans="1:14" ht="16.350000000000001" customHeight="1" x14ac:dyDescent="0.45">
      <c r="A34" s="815" t="s">
        <v>56</v>
      </c>
      <c r="B34" s="816"/>
      <c r="C34" s="41">
        <v>0</v>
      </c>
      <c r="D34" s="999" t="e">
        <f>C34/'Unit Mix &amp; Rental Income'!$F$15</f>
        <v>#DIV/0!</v>
      </c>
      <c r="E34" s="352" t="e">
        <f>C34/'Unit Mix &amp; Rental Income'!#REF!</f>
        <v>#REF!</v>
      </c>
      <c r="F34" s="817"/>
      <c r="G34" s="818"/>
      <c r="I34" s="354"/>
      <c r="L34" s="461"/>
      <c r="M34" s="461"/>
      <c r="N34" s="461"/>
    </row>
    <row r="35" spans="1:14" ht="16.350000000000001" customHeight="1" x14ac:dyDescent="0.45">
      <c r="A35" s="817" t="s">
        <v>583</v>
      </c>
      <c r="B35" s="818"/>
      <c r="C35" s="41">
        <v>0</v>
      </c>
      <c r="D35" s="999" t="e">
        <f>C35/'Unit Mix &amp; Rental Income'!$F$15</f>
        <v>#DIV/0!</v>
      </c>
      <c r="E35" s="352" t="e">
        <f>C35/'Unit Mix &amp; Rental Income'!#REF!</f>
        <v>#REF!</v>
      </c>
      <c r="F35" s="817"/>
      <c r="G35" s="818"/>
      <c r="L35" s="461"/>
      <c r="M35" s="461"/>
      <c r="N35" s="461"/>
    </row>
    <row r="36" spans="1:14" ht="16.350000000000001" customHeight="1" x14ac:dyDescent="0.45">
      <c r="A36" s="840" t="s">
        <v>57</v>
      </c>
      <c r="B36" s="841"/>
      <c r="C36" s="478">
        <f>SUM(C33:C35)</f>
        <v>0</v>
      </c>
      <c r="D36" s="478" t="e">
        <f>SUM(D33:D35)</f>
        <v>#DIV/0!</v>
      </c>
      <c r="E36" s="483" t="e">
        <f>SUM(E33:E35)</f>
        <v>#REF!</v>
      </c>
      <c r="F36" s="842"/>
      <c r="G36" s="847"/>
      <c r="L36" s="461"/>
      <c r="M36" s="461"/>
      <c r="N36" s="461"/>
    </row>
    <row r="37" spans="1:14" ht="16.350000000000001" customHeight="1" x14ac:dyDescent="0.45">
      <c r="A37" s="824" t="s">
        <v>58</v>
      </c>
      <c r="B37" s="825"/>
      <c r="C37" s="469"/>
      <c r="D37" s="470" t="s">
        <v>53</v>
      </c>
      <c r="E37" s="471"/>
      <c r="F37" s="472"/>
      <c r="G37" s="471"/>
      <c r="L37" s="461"/>
      <c r="M37" s="461"/>
      <c r="N37" s="461"/>
    </row>
    <row r="38" spans="1:14" ht="16.350000000000001" customHeight="1" x14ac:dyDescent="0.45">
      <c r="A38" s="832" t="s">
        <v>59</v>
      </c>
      <c r="B38" s="833"/>
      <c r="C38" s="41">
        <v>0</v>
      </c>
      <c r="D38" s="999" t="e">
        <f>C38/'Unit Mix &amp; Rental Income'!$F$15</f>
        <v>#DIV/0!</v>
      </c>
      <c r="E38" s="349" t="e">
        <f>C38/'Unit Mix &amp; Rental Income'!#REF!</f>
        <v>#REF!</v>
      </c>
      <c r="F38" s="817"/>
      <c r="G38" s="818"/>
      <c r="L38" s="461"/>
      <c r="M38" s="461"/>
      <c r="N38" s="461"/>
    </row>
    <row r="39" spans="1:14" ht="16.350000000000001" customHeight="1" x14ac:dyDescent="0.45">
      <c r="A39" s="832" t="s">
        <v>60</v>
      </c>
      <c r="B39" s="833"/>
      <c r="C39" s="41">
        <v>0</v>
      </c>
      <c r="D39" s="999" t="e">
        <f>C39/'Unit Mix &amp; Rental Income'!$F$15</f>
        <v>#DIV/0!</v>
      </c>
      <c r="E39" s="349" t="e">
        <f>C39/'Unit Mix &amp; Rental Income'!#REF!</f>
        <v>#REF!</v>
      </c>
      <c r="F39" s="817"/>
      <c r="G39" s="818"/>
      <c r="L39" s="461"/>
      <c r="M39" s="461"/>
      <c r="N39" s="461"/>
    </row>
    <row r="40" spans="1:14" ht="16.350000000000001" customHeight="1" x14ac:dyDescent="0.45">
      <c r="A40" s="817" t="s">
        <v>583</v>
      </c>
      <c r="B40" s="818"/>
      <c r="C40" s="41">
        <v>0</v>
      </c>
      <c r="D40" s="999" t="e">
        <f>C40/'Unit Mix &amp; Rental Income'!$F$15</f>
        <v>#DIV/0!</v>
      </c>
      <c r="E40" s="349"/>
      <c r="F40" s="817"/>
      <c r="G40" s="818"/>
      <c r="L40" s="461"/>
      <c r="M40" s="461"/>
      <c r="N40" s="461"/>
    </row>
    <row r="41" spans="1:14" ht="16.350000000000001" customHeight="1" x14ac:dyDescent="0.45">
      <c r="A41" s="826" t="s">
        <v>61</v>
      </c>
      <c r="B41" s="827"/>
      <c r="C41" s="478">
        <f>SUM(C38:C40)</f>
        <v>0</v>
      </c>
      <c r="D41" s="478" t="e">
        <f>SUM(D38:D40)</f>
        <v>#DIV/0!</v>
      </c>
      <c r="E41" s="350" t="e">
        <f>SUM(E38:E40)</f>
        <v>#REF!</v>
      </c>
      <c r="F41" s="842"/>
      <c r="G41" s="847"/>
      <c r="L41" s="461"/>
      <c r="M41" s="461"/>
      <c r="N41" s="461"/>
    </row>
    <row r="42" spans="1:14" ht="16.350000000000001" customHeight="1" x14ac:dyDescent="0.45">
      <c r="A42" s="824" t="s">
        <v>62</v>
      </c>
      <c r="B42" s="825"/>
      <c r="C42" s="469"/>
      <c r="D42" s="470"/>
      <c r="E42" s="348"/>
      <c r="F42" s="472"/>
      <c r="G42" s="471"/>
      <c r="L42" s="461"/>
      <c r="M42" s="461"/>
      <c r="N42" s="461"/>
    </row>
    <row r="43" spans="1:14" ht="16.45" customHeight="1" x14ac:dyDescent="0.45">
      <c r="A43" s="832" t="s">
        <v>63</v>
      </c>
      <c r="B43" s="833"/>
      <c r="C43" s="41">
        <v>0</v>
      </c>
      <c r="D43" s="999" t="e">
        <f>C43/'Unit Mix &amp; Rental Income'!$F$15</f>
        <v>#DIV/0!</v>
      </c>
      <c r="E43" s="351" t="e">
        <f>C43/'Unit Mix &amp; Rental Income'!#REF!</f>
        <v>#REF!</v>
      </c>
      <c r="F43" s="830"/>
      <c r="G43" s="831"/>
      <c r="I43" s="462">
        <f>0.1*(C15+C17+C18+C19)</f>
        <v>0</v>
      </c>
      <c r="J43" s="355" t="e">
        <f>C43/(C15+C17+C18+C19)</f>
        <v>#DIV/0!</v>
      </c>
      <c r="K43" s="356" t="e">
        <f>C43/(C16+C17+C18+C19)</f>
        <v>#DIV/0!</v>
      </c>
      <c r="L43" s="461"/>
      <c r="M43" s="461"/>
      <c r="N43" s="461"/>
    </row>
    <row r="44" spans="1:14" ht="16.350000000000001" customHeight="1" x14ac:dyDescent="0.45">
      <c r="A44" s="832" t="s">
        <v>64</v>
      </c>
      <c r="B44" s="833"/>
      <c r="C44" s="41">
        <v>0</v>
      </c>
      <c r="D44" s="999" t="e">
        <f>C44/'Unit Mix &amp; Rental Income'!$F$15</f>
        <v>#DIV/0!</v>
      </c>
      <c r="E44" s="351" t="e">
        <f>C44/'Unit Mix &amp; Rental Income'!#REF!</f>
        <v>#REF!</v>
      </c>
      <c r="F44" s="817"/>
      <c r="G44" s="818"/>
      <c r="H44" s="463"/>
      <c r="I44" s="464">
        <f>0.05*(C13+C31+C36+C41+C61+C70+C77+C85+C95+C111)</f>
        <v>0</v>
      </c>
      <c r="J44" s="355" t="e">
        <f>C44/(C36+C41+C61+C70+C77+C95+C111)</f>
        <v>#DIV/0!</v>
      </c>
      <c r="L44" s="461"/>
      <c r="M44" s="461"/>
      <c r="N44" s="461"/>
    </row>
    <row r="45" spans="1:14" ht="16.350000000000001" customHeight="1" x14ac:dyDescent="0.45">
      <c r="A45" s="840" t="s">
        <v>65</v>
      </c>
      <c r="B45" s="841"/>
      <c r="C45" s="478">
        <f>SUM(C43:C44)</f>
        <v>0</v>
      </c>
      <c r="D45" s="478" t="e">
        <f>SUM(D43:D44)</f>
        <v>#DIV/0!</v>
      </c>
      <c r="E45" s="353" t="e">
        <f>SUM(E43:E44)</f>
        <v>#REF!</v>
      </c>
      <c r="F45" s="815"/>
      <c r="G45" s="816"/>
      <c r="J45" s="3"/>
      <c r="L45" s="461"/>
      <c r="M45" s="461"/>
      <c r="N45" s="461"/>
    </row>
    <row r="46" spans="1:14" ht="16.350000000000001" customHeight="1" x14ac:dyDescent="0.45">
      <c r="A46" s="824" t="s">
        <v>66</v>
      </c>
      <c r="B46" s="848"/>
      <c r="C46" s="849"/>
      <c r="D46" s="470" t="s">
        <v>53</v>
      </c>
      <c r="E46" s="348"/>
      <c r="F46" s="472"/>
      <c r="G46" s="348"/>
      <c r="L46" s="461"/>
      <c r="M46" s="461"/>
      <c r="N46" s="461"/>
    </row>
    <row r="47" spans="1:14" ht="16.350000000000001" customHeight="1" x14ac:dyDescent="0.45">
      <c r="A47" s="815" t="s">
        <v>67</v>
      </c>
      <c r="B47" s="816"/>
      <c r="C47" s="41">
        <v>0</v>
      </c>
      <c r="D47" s="999" t="e">
        <f>C47/'Unit Mix &amp; Rental Income'!$F$15</f>
        <v>#DIV/0!</v>
      </c>
      <c r="E47" s="349" t="e">
        <f>C47/'Unit Mix &amp; Rental Income'!#REF!</f>
        <v>#REF!</v>
      </c>
      <c r="F47" s="850"/>
      <c r="G47" s="818"/>
      <c r="I47" s="463" t="e">
        <f>IF(#REF!&gt;0,#REF!,0)</f>
        <v>#REF!</v>
      </c>
    </row>
    <row r="48" spans="1:14" ht="16.350000000000001" customHeight="1" x14ac:dyDescent="0.45">
      <c r="A48" s="815" t="s">
        <v>68</v>
      </c>
      <c r="B48" s="816"/>
      <c r="C48" s="41">
        <v>0</v>
      </c>
      <c r="D48" s="999" t="e">
        <f>C48/'Unit Mix &amp; Rental Income'!$F$15</f>
        <v>#DIV/0!</v>
      </c>
      <c r="E48" s="349" t="e">
        <f>C48/'Unit Mix &amp; Rental Income'!#REF!</f>
        <v>#REF!</v>
      </c>
      <c r="F48" s="850"/>
      <c r="G48" s="818"/>
      <c r="I48" s="462">
        <f>0.0075*'Sources of Funds'!F27</f>
        <v>0</v>
      </c>
    </row>
    <row r="49" spans="1:9" ht="16.350000000000001" customHeight="1" x14ac:dyDescent="0.45">
      <c r="A49" s="815" t="s">
        <v>69</v>
      </c>
      <c r="B49" s="816"/>
      <c r="C49" s="41">
        <v>0</v>
      </c>
      <c r="D49" s="999" t="e">
        <f>C49/'Unit Mix &amp; Rental Income'!$F$15</f>
        <v>#DIV/0!</v>
      </c>
      <c r="E49" s="349" t="e">
        <f>C49/'Unit Mix &amp; Rental Income'!#REF!</f>
        <v>#REF!</v>
      </c>
      <c r="F49" s="817"/>
      <c r="G49" s="818"/>
    </row>
    <row r="50" spans="1:9" ht="16.350000000000001" customHeight="1" x14ac:dyDescent="0.45">
      <c r="A50" s="815" t="s">
        <v>70</v>
      </c>
      <c r="B50" s="816"/>
      <c r="C50" s="41">
        <v>0</v>
      </c>
      <c r="D50" s="999" t="e">
        <f>C50/'Unit Mix &amp; Rental Income'!$F$15</f>
        <v>#DIV/0!</v>
      </c>
      <c r="E50" s="349" t="e">
        <f>C50/'Unit Mix &amp; Rental Income'!#REF!</f>
        <v>#REF!</v>
      </c>
      <c r="F50" s="817"/>
      <c r="G50" s="818"/>
    </row>
    <row r="51" spans="1:9" ht="16.350000000000001" customHeight="1" x14ac:dyDescent="0.45">
      <c r="A51" s="815" t="s">
        <v>71</v>
      </c>
      <c r="B51" s="816"/>
      <c r="C51" s="41">
        <v>0</v>
      </c>
      <c r="D51" s="999" t="e">
        <f>C51/'Unit Mix &amp; Rental Income'!$F$15</f>
        <v>#DIV/0!</v>
      </c>
      <c r="E51" s="349" t="e">
        <f>C51/'Unit Mix &amp; Rental Income'!#REF!</f>
        <v>#REF!</v>
      </c>
      <c r="F51" s="851"/>
      <c r="G51" s="852"/>
    </row>
    <row r="52" spans="1:9" ht="16.350000000000001" customHeight="1" x14ac:dyDescent="0.45">
      <c r="A52" s="815" t="s">
        <v>72</v>
      </c>
      <c r="B52" s="816"/>
      <c r="C52" s="41">
        <v>0</v>
      </c>
      <c r="D52" s="999" t="e">
        <f>C52/'Unit Mix &amp; Rental Income'!$F$15</f>
        <v>#DIV/0!</v>
      </c>
      <c r="E52" s="349" t="e">
        <f>C52/'Unit Mix &amp; Rental Income'!#REF!</f>
        <v>#REF!</v>
      </c>
      <c r="F52" s="817"/>
      <c r="G52" s="818"/>
    </row>
    <row r="53" spans="1:9" ht="16.350000000000001" customHeight="1" x14ac:dyDescent="0.45">
      <c r="A53" s="815" t="s">
        <v>73</v>
      </c>
      <c r="B53" s="816"/>
      <c r="C53" s="41">
        <v>0</v>
      </c>
      <c r="D53" s="999" t="e">
        <f>C53/'Unit Mix &amp; Rental Income'!$F$15</f>
        <v>#DIV/0!</v>
      </c>
      <c r="E53" s="349" t="e">
        <f>C53/'Unit Mix &amp; Rental Income'!#REF!</f>
        <v>#REF!</v>
      </c>
      <c r="F53" s="851"/>
      <c r="G53" s="852"/>
    </row>
    <row r="54" spans="1:9" ht="16.350000000000001" customHeight="1" x14ac:dyDescent="0.45">
      <c r="A54" s="815" t="s">
        <v>74</v>
      </c>
      <c r="B54" s="816"/>
      <c r="C54" s="41">
        <v>0</v>
      </c>
      <c r="D54" s="999" t="e">
        <f>C54/'Unit Mix &amp; Rental Income'!$F$15</f>
        <v>#DIV/0!</v>
      </c>
      <c r="E54" s="349" t="e">
        <f>C54/'Unit Mix &amp; Rental Income'!#REF!</f>
        <v>#REF!</v>
      </c>
      <c r="F54" s="851"/>
      <c r="G54" s="852"/>
    </row>
    <row r="55" spans="1:9" ht="16.350000000000001" customHeight="1" x14ac:dyDescent="0.45">
      <c r="A55" s="815" t="s">
        <v>75</v>
      </c>
      <c r="B55" s="816"/>
      <c r="C55" s="41">
        <v>0</v>
      </c>
      <c r="D55" s="999" t="e">
        <f>C55/'Unit Mix &amp; Rental Income'!$F$15</f>
        <v>#DIV/0!</v>
      </c>
      <c r="E55" s="349" t="e">
        <f>C55/'Unit Mix &amp; Rental Income'!#REF!</f>
        <v>#REF!</v>
      </c>
      <c r="F55" s="817"/>
      <c r="G55" s="818"/>
    </row>
    <row r="56" spans="1:9" ht="16.350000000000001" customHeight="1" x14ac:dyDescent="0.45">
      <c r="A56" s="815" t="s">
        <v>340</v>
      </c>
      <c r="B56" s="816"/>
      <c r="C56" s="41">
        <v>0</v>
      </c>
      <c r="D56" s="999" t="e">
        <f>C56/'Unit Mix &amp; Rental Income'!$F$15</f>
        <v>#DIV/0!</v>
      </c>
      <c r="E56" s="349" t="e">
        <f>C56/'Unit Mix &amp; Rental Income'!#REF!</f>
        <v>#REF!</v>
      </c>
      <c r="F56" s="817"/>
      <c r="G56" s="818"/>
    </row>
    <row r="57" spans="1:9" ht="16.350000000000001" customHeight="1" x14ac:dyDescent="0.45">
      <c r="A57" s="815" t="s">
        <v>341</v>
      </c>
      <c r="B57" s="816"/>
      <c r="C57" s="41">
        <v>0</v>
      </c>
      <c r="D57" s="999" t="e">
        <f>C57/'Unit Mix &amp; Rental Income'!$F$15</f>
        <v>#DIV/0!</v>
      </c>
      <c r="E57" s="349" t="e">
        <f>C57/'Unit Mix &amp; Rental Income'!#REF!</f>
        <v>#REF!</v>
      </c>
      <c r="F57" s="817"/>
      <c r="G57" s="818"/>
    </row>
    <row r="58" spans="1:9" ht="16.350000000000001" customHeight="1" x14ac:dyDescent="0.45">
      <c r="A58" s="817" t="s">
        <v>13</v>
      </c>
      <c r="B58" s="818"/>
      <c r="C58" s="41">
        <v>0</v>
      </c>
      <c r="D58" s="999" t="e">
        <f>C58/'Unit Mix &amp; Rental Income'!$F$15</f>
        <v>#DIV/0!</v>
      </c>
      <c r="E58" s="349" t="e">
        <f>C58/'Unit Mix &amp; Rental Income'!#REF!</f>
        <v>#REF!</v>
      </c>
      <c r="F58" s="324"/>
      <c r="G58" s="325"/>
    </row>
    <row r="59" spans="1:9" ht="16.350000000000001" customHeight="1" x14ac:dyDescent="0.45">
      <c r="A59" s="817" t="s">
        <v>584</v>
      </c>
      <c r="B59" s="818"/>
      <c r="C59" s="41">
        <v>0</v>
      </c>
      <c r="D59" s="999" t="e">
        <f>C59/'Unit Mix &amp; Rental Income'!$F$15</f>
        <v>#DIV/0!</v>
      </c>
      <c r="E59" s="349" t="e">
        <f>C59/'Unit Mix &amp; Rental Income'!#REF!</f>
        <v>#REF!</v>
      </c>
      <c r="F59" s="817"/>
      <c r="G59" s="818"/>
    </row>
    <row r="60" spans="1:9" ht="16.350000000000001" customHeight="1" x14ac:dyDescent="0.45">
      <c r="A60" s="817" t="s">
        <v>585</v>
      </c>
      <c r="B60" s="818"/>
      <c r="C60" s="41">
        <v>0</v>
      </c>
      <c r="D60" s="999" t="e">
        <f>C60/'Unit Mix &amp; Rental Income'!$F$15</f>
        <v>#DIV/0!</v>
      </c>
      <c r="E60" s="349" t="e">
        <f>C60/'Unit Mix &amp; Rental Income'!#REF!</f>
        <v>#REF!</v>
      </c>
      <c r="F60" s="817"/>
      <c r="G60" s="818"/>
    </row>
    <row r="61" spans="1:9" ht="16.350000000000001" customHeight="1" x14ac:dyDescent="0.45">
      <c r="A61" s="482" t="s">
        <v>76</v>
      </c>
      <c r="B61" s="475"/>
      <c r="C61" s="478">
        <f>SUM(C47:C60)</f>
        <v>0</v>
      </c>
      <c r="D61" s="478" t="e">
        <f>SUM(D47:D60)</f>
        <v>#DIV/0!</v>
      </c>
      <c r="E61" s="483" t="e">
        <f>SUM(E47:E60)</f>
        <v>#REF!</v>
      </c>
      <c r="F61" s="842"/>
      <c r="G61" s="847"/>
    </row>
    <row r="62" spans="1:9" ht="16.350000000000001" customHeight="1" x14ac:dyDescent="0.45">
      <c r="A62" s="824" t="s">
        <v>77</v>
      </c>
      <c r="B62" s="848"/>
      <c r="C62" s="849"/>
      <c r="D62" s="470" t="s">
        <v>53</v>
      </c>
      <c r="E62" s="471"/>
      <c r="F62" s="472"/>
      <c r="G62" s="471"/>
    </row>
    <row r="63" spans="1:9" ht="16.350000000000001" customHeight="1" x14ac:dyDescent="0.45">
      <c r="A63" s="815" t="s">
        <v>78</v>
      </c>
      <c r="B63" s="816"/>
      <c r="C63" s="41">
        <v>0</v>
      </c>
      <c r="D63" s="999" t="e">
        <f>C63/'Unit Mix &amp; Rental Income'!$F$15</f>
        <v>#DIV/0!</v>
      </c>
      <c r="E63" s="352" t="e">
        <f>C63/'Unit Mix &amp; Rental Income'!#REF!</f>
        <v>#REF!</v>
      </c>
      <c r="F63" s="851"/>
      <c r="G63" s="852"/>
      <c r="I63" s="465">
        <f>0.01*'Sources of Funds'!F8</f>
        <v>0</v>
      </c>
    </row>
    <row r="64" spans="1:9" ht="16.350000000000001" customHeight="1" x14ac:dyDescent="0.45">
      <c r="A64" s="815" t="s">
        <v>69</v>
      </c>
      <c r="B64" s="816"/>
      <c r="C64" s="41">
        <v>0</v>
      </c>
      <c r="D64" s="999" t="e">
        <f>C64/'Unit Mix &amp; Rental Income'!$F$15</f>
        <v>#DIV/0!</v>
      </c>
      <c r="E64" s="352" t="e">
        <f>C64/'Unit Mix &amp; Rental Income'!#REF!</f>
        <v>#REF!</v>
      </c>
      <c r="F64" s="817"/>
      <c r="G64" s="818"/>
    </row>
    <row r="65" spans="1:7" ht="16.350000000000001" customHeight="1" x14ac:dyDescent="0.45">
      <c r="A65" s="815" t="s">
        <v>79</v>
      </c>
      <c r="B65" s="816"/>
      <c r="C65" s="41">
        <v>0</v>
      </c>
      <c r="D65" s="999" t="e">
        <f>C65/'Unit Mix &amp; Rental Income'!$F$15</f>
        <v>#DIV/0!</v>
      </c>
      <c r="E65" s="352" t="e">
        <f>C65/'Unit Mix &amp; Rental Income'!#REF!</f>
        <v>#REF!</v>
      </c>
      <c r="F65" s="817"/>
      <c r="G65" s="818"/>
    </row>
    <row r="66" spans="1:7" ht="16.350000000000001" customHeight="1" x14ac:dyDescent="0.45">
      <c r="A66" s="815" t="s">
        <v>80</v>
      </c>
      <c r="B66" s="816"/>
      <c r="C66" s="41">
        <v>0</v>
      </c>
      <c r="D66" s="999" t="e">
        <f>C66/'Unit Mix &amp; Rental Income'!$F$15</f>
        <v>#DIV/0!</v>
      </c>
      <c r="E66" s="352" t="e">
        <f>C66/'Unit Mix &amp; Rental Income'!#REF!</f>
        <v>#REF!</v>
      </c>
      <c r="F66" s="817"/>
      <c r="G66" s="818"/>
    </row>
    <row r="67" spans="1:7" ht="16.350000000000001" customHeight="1" x14ac:dyDescent="0.45">
      <c r="A67" s="815" t="s">
        <v>81</v>
      </c>
      <c r="B67" s="816"/>
      <c r="C67" s="41">
        <v>0</v>
      </c>
      <c r="D67" s="999" t="e">
        <f>C67/'Unit Mix &amp; Rental Income'!$F$15</f>
        <v>#DIV/0!</v>
      </c>
      <c r="E67" s="352" t="e">
        <f>C67/'Unit Mix &amp; Rental Income'!#REF!</f>
        <v>#REF!</v>
      </c>
      <c r="F67" s="817"/>
      <c r="G67" s="818"/>
    </row>
    <row r="68" spans="1:7" ht="16.350000000000001" customHeight="1" x14ac:dyDescent="0.45">
      <c r="A68" s="817" t="s">
        <v>583</v>
      </c>
      <c r="B68" s="818"/>
      <c r="C68" s="41">
        <v>0</v>
      </c>
      <c r="D68" s="999" t="e">
        <f>C68/'Unit Mix &amp; Rental Income'!$F$15</f>
        <v>#DIV/0!</v>
      </c>
      <c r="E68" s="352" t="e">
        <f>C68/'Unit Mix &amp; Rental Income'!#REF!</f>
        <v>#REF!</v>
      </c>
      <c r="F68" s="817"/>
      <c r="G68" s="818"/>
    </row>
    <row r="69" spans="1:7" ht="16.350000000000001" customHeight="1" x14ac:dyDescent="0.45">
      <c r="A69" s="817" t="s">
        <v>583</v>
      </c>
      <c r="B69" s="818"/>
      <c r="C69" s="41">
        <v>0</v>
      </c>
      <c r="D69" s="999" t="e">
        <f>C69/'Unit Mix &amp; Rental Income'!$F$15</f>
        <v>#DIV/0!</v>
      </c>
      <c r="E69" s="352" t="e">
        <f>C69/'Unit Mix &amp; Rental Income'!#REF!</f>
        <v>#REF!</v>
      </c>
      <c r="F69" s="817"/>
      <c r="G69" s="818"/>
    </row>
    <row r="70" spans="1:7" ht="16.350000000000001" customHeight="1" x14ac:dyDescent="0.45">
      <c r="A70" s="482" t="s">
        <v>82</v>
      </c>
      <c r="B70" s="484"/>
      <c r="C70" s="478">
        <f>SUM(C63:C69)</f>
        <v>0</v>
      </c>
      <c r="D70" s="479" t="e">
        <f>SUM(D63:D69)</f>
        <v>#DIV/0!</v>
      </c>
      <c r="E70" s="353" t="e">
        <f>SUM(E63:E69)</f>
        <v>#REF!</v>
      </c>
      <c r="F70" s="842"/>
      <c r="G70" s="847"/>
    </row>
    <row r="71" spans="1:7" ht="16.350000000000001" customHeight="1" x14ac:dyDescent="0.45">
      <c r="A71" s="824" t="s">
        <v>83</v>
      </c>
      <c r="B71" s="848"/>
      <c r="C71" s="849"/>
      <c r="D71" s="470" t="s">
        <v>53</v>
      </c>
      <c r="E71" s="471"/>
      <c r="F71" s="472"/>
      <c r="G71" s="471"/>
    </row>
    <row r="72" spans="1:7" ht="16.350000000000001" customHeight="1" x14ac:dyDescent="0.45">
      <c r="A72" s="815" t="s">
        <v>84</v>
      </c>
      <c r="B72" s="816"/>
      <c r="C72" s="41">
        <v>0</v>
      </c>
      <c r="D72" s="999" t="e">
        <f>C72/'Unit Mix &amp; Rental Income'!$F$15</f>
        <v>#DIV/0!</v>
      </c>
      <c r="E72" s="352" t="e">
        <f>C72/'Unit Mix &amp; Rental Income'!#REF!</f>
        <v>#REF!</v>
      </c>
      <c r="F72" s="817"/>
      <c r="G72" s="818"/>
    </row>
    <row r="73" spans="1:7" ht="16.350000000000001" customHeight="1" x14ac:dyDescent="0.45">
      <c r="A73" s="473" t="s">
        <v>85</v>
      </c>
      <c r="B73" s="474"/>
      <c r="C73" s="41">
        <v>0</v>
      </c>
      <c r="D73" s="999" t="e">
        <f>C73/'Unit Mix &amp; Rental Income'!$F$15</f>
        <v>#DIV/0!</v>
      </c>
      <c r="E73" s="352" t="e">
        <f>C73/'Unit Mix &amp; Rental Income'!#REF!</f>
        <v>#REF!</v>
      </c>
      <c r="F73" s="817"/>
      <c r="G73" s="818"/>
    </row>
    <row r="74" spans="1:7" ht="16.350000000000001" customHeight="1" x14ac:dyDescent="0.45">
      <c r="A74" s="473" t="s">
        <v>86</v>
      </c>
      <c r="B74" s="474"/>
      <c r="C74" s="41">
        <v>0</v>
      </c>
      <c r="D74" s="999" t="e">
        <f>C74/'Unit Mix &amp; Rental Income'!$F$15</f>
        <v>#DIV/0!</v>
      </c>
      <c r="E74" s="352" t="e">
        <f>C74/'Unit Mix &amp; Rental Income'!#REF!</f>
        <v>#REF!</v>
      </c>
      <c r="F74" s="817"/>
      <c r="G74" s="818"/>
    </row>
    <row r="75" spans="1:7" ht="16.350000000000001" customHeight="1" x14ac:dyDescent="0.45">
      <c r="A75" s="817" t="s">
        <v>586</v>
      </c>
      <c r="B75" s="818"/>
      <c r="C75" s="41">
        <v>0</v>
      </c>
      <c r="D75" s="999" t="e">
        <f>C75/'Unit Mix &amp; Rental Income'!$F$15</f>
        <v>#DIV/0!</v>
      </c>
      <c r="E75" s="352" t="e">
        <f>C75/'Unit Mix &amp; Rental Income'!#REF!</f>
        <v>#REF!</v>
      </c>
      <c r="F75" s="817"/>
      <c r="G75" s="818"/>
    </row>
    <row r="76" spans="1:7" ht="16.350000000000001" customHeight="1" x14ac:dyDescent="0.45">
      <c r="A76" s="817" t="s">
        <v>587</v>
      </c>
      <c r="B76" s="818"/>
      <c r="C76" s="41">
        <v>0</v>
      </c>
      <c r="D76" s="999" t="e">
        <f>C76/'Unit Mix &amp; Rental Income'!$F$15</f>
        <v>#DIV/0!</v>
      </c>
      <c r="E76" s="352" t="e">
        <f>C76/'Unit Mix &amp; Rental Income'!#REF!</f>
        <v>#REF!</v>
      </c>
      <c r="F76" s="817"/>
      <c r="G76" s="818"/>
    </row>
    <row r="77" spans="1:7" ht="16.350000000000001" customHeight="1" x14ac:dyDescent="0.45">
      <c r="A77" s="840" t="s">
        <v>87</v>
      </c>
      <c r="B77" s="841"/>
      <c r="C77" s="478">
        <f>SUM(C72:C76)</f>
        <v>0</v>
      </c>
      <c r="D77" s="479" t="e">
        <f>SUM(D72:D76)</f>
        <v>#DIV/0!</v>
      </c>
      <c r="E77" s="483" t="e">
        <f>SUM(E72:E76)</f>
        <v>#REF!</v>
      </c>
      <c r="F77" s="842"/>
      <c r="G77" s="847"/>
    </row>
    <row r="78" spans="1:7" ht="16.350000000000001" customHeight="1" x14ac:dyDescent="0.45">
      <c r="A78" s="824" t="s">
        <v>88</v>
      </c>
      <c r="B78" s="848"/>
      <c r="C78" s="849"/>
      <c r="D78" s="470" t="s">
        <v>53</v>
      </c>
      <c r="E78" s="471"/>
      <c r="F78" s="472"/>
      <c r="G78" s="471"/>
    </row>
    <row r="79" spans="1:7" ht="16.350000000000001" customHeight="1" x14ac:dyDescent="0.45">
      <c r="A79" s="815" t="s">
        <v>89</v>
      </c>
      <c r="B79" s="816"/>
      <c r="C79" s="41">
        <v>0</v>
      </c>
      <c r="D79" s="999" t="e">
        <f>C79/'Unit Mix &amp; Rental Income'!$F$15</f>
        <v>#DIV/0!</v>
      </c>
      <c r="E79" s="352" t="e">
        <f>C79/'Unit Mix &amp; Rental Income'!#REF!</f>
        <v>#REF!</v>
      </c>
      <c r="F79" s="817"/>
      <c r="G79" s="818"/>
    </row>
    <row r="80" spans="1:7" ht="16.350000000000001" customHeight="1" x14ac:dyDescent="0.45">
      <c r="A80" s="815" t="s">
        <v>90</v>
      </c>
      <c r="B80" s="816"/>
      <c r="C80" s="41">
        <v>0</v>
      </c>
      <c r="D80" s="999" t="e">
        <f>C80/'Unit Mix &amp; Rental Income'!$F$15</f>
        <v>#DIV/0!</v>
      </c>
      <c r="E80" s="352" t="e">
        <f>C80/'Unit Mix &amp; Rental Income'!#REF!</f>
        <v>#REF!</v>
      </c>
      <c r="F80" s="817"/>
      <c r="G80" s="818"/>
    </row>
    <row r="81" spans="1:7" ht="16.350000000000001" customHeight="1" x14ac:dyDescent="0.45">
      <c r="A81" s="815" t="s">
        <v>91</v>
      </c>
      <c r="B81" s="816"/>
      <c r="C81" s="41">
        <v>0</v>
      </c>
      <c r="D81" s="999" t="e">
        <f>C81/'Unit Mix &amp; Rental Income'!$F$15</f>
        <v>#DIV/0!</v>
      </c>
      <c r="E81" s="352" t="e">
        <f>C81/'Unit Mix &amp; Rental Income'!#REF!</f>
        <v>#REF!</v>
      </c>
      <c r="F81" s="817"/>
      <c r="G81" s="818"/>
    </row>
    <row r="82" spans="1:7" ht="16.350000000000001" customHeight="1" x14ac:dyDescent="0.45">
      <c r="A82" s="815" t="s">
        <v>92</v>
      </c>
      <c r="B82" s="816"/>
      <c r="C82" s="41">
        <v>0</v>
      </c>
      <c r="D82" s="999" t="e">
        <f>C82/'Unit Mix &amp; Rental Income'!$F$15</f>
        <v>#DIV/0!</v>
      </c>
      <c r="E82" s="352" t="e">
        <f>C82/'Unit Mix &amp; Rental Income'!#REF!</f>
        <v>#REF!</v>
      </c>
      <c r="F82" s="817"/>
      <c r="G82" s="818"/>
    </row>
    <row r="83" spans="1:7" ht="16.350000000000001" customHeight="1" x14ac:dyDescent="0.45">
      <c r="A83" s="817" t="s">
        <v>744</v>
      </c>
      <c r="B83" s="818"/>
      <c r="C83" s="41">
        <v>0</v>
      </c>
      <c r="D83" s="999" t="e">
        <f>C83/'Unit Mix &amp; Rental Income'!$F$15</f>
        <v>#DIV/0!</v>
      </c>
      <c r="E83" s="352" t="e">
        <f>C83/'Unit Mix &amp; Rental Income'!#REF!</f>
        <v>#REF!</v>
      </c>
      <c r="F83" s="817"/>
      <c r="G83" s="818"/>
    </row>
    <row r="84" spans="1:7" ht="16.350000000000001" customHeight="1" x14ac:dyDescent="0.45">
      <c r="A84" s="817" t="s">
        <v>583</v>
      </c>
      <c r="B84" s="818"/>
      <c r="C84" s="41">
        <v>0</v>
      </c>
      <c r="D84" s="999" t="e">
        <f>C84/'Unit Mix &amp; Rental Income'!$F$15</f>
        <v>#DIV/0!</v>
      </c>
      <c r="E84" s="352" t="e">
        <f>C84/'Unit Mix &amp; Rental Income'!#REF!</f>
        <v>#REF!</v>
      </c>
      <c r="F84" s="817"/>
      <c r="G84" s="818"/>
    </row>
    <row r="85" spans="1:7" ht="16.350000000000001" customHeight="1" x14ac:dyDescent="0.45">
      <c r="A85" s="840" t="s">
        <v>93</v>
      </c>
      <c r="B85" s="841"/>
      <c r="C85" s="478">
        <f>SUM(C79:C84)</f>
        <v>0</v>
      </c>
      <c r="D85" s="479" t="e">
        <f>SUM(D79:D84)</f>
        <v>#DIV/0!</v>
      </c>
      <c r="E85" s="483" t="e">
        <f>SUM(E79:E84)</f>
        <v>#REF!</v>
      </c>
      <c r="F85" s="842"/>
      <c r="G85" s="847"/>
    </row>
    <row r="86" spans="1:7" ht="16.350000000000001" customHeight="1" x14ac:dyDescent="0.45">
      <c r="A86" s="824" t="s">
        <v>94</v>
      </c>
      <c r="B86" s="848"/>
      <c r="C86" s="849"/>
      <c r="D86" s="470" t="s">
        <v>53</v>
      </c>
      <c r="E86" s="471"/>
      <c r="F86" s="472"/>
      <c r="G86" s="471"/>
    </row>
    <row r="87" spans="1:7" ht="16.350000000000001" customHeight="1" x14ac:dyDescent="0.45">
      <c r="A87" s="832" t="s">
        <v>95</v>
      </c>
      <c r="B87" s="833"/>
      <c r="C87" s="41">
        <v>0</v>
      </c>
      <c r="D87" s="999" t="e">
        <f>C87/'Unit Mix &amp; Rental Income'!$F$15</f>
        <v>#DIV/0!</v>
      </c>
      <c r="E87" s="352" t="e">
        <f>C87/'Unit Mix &amp; Rental Income'!#REF!</f>
        <v>#REF!</v>
      </c>
      <c r="F87" s="817"/>
      <c r="G87" s="818"/>
    </row>
    <row r="88" spans="1:7" ht="16.350000000000001" customHeight="1" x14ac:dyDescent="0.45">
      <c r="A88" s="832" t="s">
        <v>96</v>
      </c>
      <c r="B88" s="833"/>
      <c r="C88" s="41">
        <v>0</v>
      </c>
      <c r="D88" s="999" t="e">
        <f>C88/'Unit Mix &amp; Rental Income'!$F$15</f>
        <v>#DIV/0!</v>
      </c>
      <c r="E88" s="352" t="e">
        <f>C88/'Unit Mix &amp; Rental Income'!#REF!</f>
        <v>#REF!</v>
      </c>
      <c r="F88" s="817"/>
      <c r="G88" s="818"/>
    </row>
    <row r="89" spans="1:7" ht="16.350000000000001" customHeight="1" x14ac:dyDescent="0.45">
      <c r="A89" s="832" t="s">
        <v>97</v>
      </c>
      <c r="B89" s="833"/>
      <c r="C89" s="41">
        <v>0</v>
      </c>
      <c r="D89" s="999" t="e">
        <f>C89/'Unit Mix &amp; Rental Income'!$F$15</f>
        <v>#DIV/0!</v>
      </c>
      <c r="E89" s="352" t="e">
        <f>C89/'Unit Mix &amp; Rental Income'!#REF!</f>
        <v>#REF!</v>
      </c>
      <c r="F89" s="817"/>
      <c r="G89" s="818"/>
    </row>
    <row r="90" spans="1:7" ht="16.350000000000001" customHeight="1" x14ac:dyDescent="0.45">
      <c r="A90" s="832" t="s">
        <v>338</v>
      </c>
      <c r="B90" s="833"/>
      <c r="C90" s="41">
        <v>0</v>
      </c>
      <c r="D90" s="999" t="e">
        <f>C90/'Unit Mix &amp; Rental Income'!$F$15</f>
        <v>#DIV/0!</v>
      </c>
      <c r="E90" s="352" t="e">
        <f>C90/'Unit Mix &amp; Rental Income'!#REF!</f>
        <v>#REF!</v>
      </c>
      <c r="F90" s="817"/>
      <c r="G90" s="818"/>
    </row>
    <row r="91" spans="1:7" ht="16.350000000000001" customHeight="1" x14ac:dyDescent="0.45">
      <c r="A91" s="832" t="s">
        <v>337</v>
      </c>
      <c r="B91" s="833"/>
      <c r="C91" s="41">
        <v>0</v>
      </c>
      <c r="D91" s="999" t="e">
        <f>C91/'Unit Mix &amp; Rental Income'!$F$15</f>
        <v>#DIV/0!</v>
      </c>
      <c r="E91" s="352" t="e">
        <f>C91/'Unit Mix &amp; Rental Income'!#REF!</f>
        <v>#REF!</v>
      </c>
      <c r="F91" s="817"/>
      <c r="G91" s="818"/>
    </row>
    <row r="92" spans="1:7" ht="16.350000000000001" customHeight="1" x14ac:dyDescent="0.45">
      <c r="A92" s="832" t="s">
        <v>4</v>
      </c>
      <c r="B92" s="833"/>
      <c r="C92" s="41">
        <v>0</v>
      </c>
      <c r="D92" s="999" t="e">
        <f>C92/'Unit Mix &amp; Rental Income'!$F$15</f>
        <v>#DIV/0!</v>
      </c>
      <c r="E92" s="352" t="e">
        <f>C92/'Unit Mix &amp; Rental Income'!#REF!</f>
        <v>#REF!</v>
      </c>
      <c r="F92" s="817"/>
      <c r="G92" s="818"/>
    </row>
    <row r="93" spans="1:7" ht="16.350000000000001" customHeight="1" x14ac:dyDescent="0.45">
      <c r="A93" s="817" t="s">
        <v>588</v>
      </c>
      <c r="B93" s="818"/>
      <c r="C93" s="41">
        <f>+[1]EVERYTHING!$C$91</f>
        <v>0</v>
      </c>
      <c r="D93" s="999" t="e">
        <f>C93/'Unit Mix &amp; Rental Income'!$F$15</f>
        <v>#DIV/0!</v>
      </c>
      <c r="E93" s="352" t="e">
        <f>C93/'Unit Mix &amp; Rental Income'!#REF!</f>
        <v>#REF!</v>
      </c>
      <c r="F93" s="817"/>
      <c r="G93" s="818"/>
    </row>
    <row r="94" spans="1:7" ht="16.350000000000001" customHeight="1" x14ac:dyDescent="0.45">
      <c r="A94" s="817" t="s">
        <v>589</v>
      </c>
      <c r="B94" s="818"/>
      <c r="C94" s="41">
        <v>0</v>
      </c>
      <c r="D94" s="999" t="e">
        <f>C94/'Unit Mix &amp; Rental Income'!$F$15</f>
        <v>#DIV/0!</v>
      </c>
      <c r="E94" s="352" t="e">
        <f>C94/'Unit Mix &amp; Rental Income'!#REF!</f>
        <v>#REF!</v>
      </c>
      <c r="F94" s="817"/>
      <c r="G94" s="818"/>
    </row>
    <row r="95" spans="1:7" ht="16.350000000000001" customHeight="1" x14ac:dyDescent="0.45">
      <c r="A95" s="840" t="s">
        <v>98</v>
      </c>
      <c r="B95" s="841"/>
      <c r="C95" s="478">
        <f>SUM(C87:C94)</f>
        <v>0</v>
      </c>
      <c r="D95" s="478" t="e">
        <f>SUM(D87:D94)</f>
        <v>#DIV/0!</v>
      </c>
      <c r="E95" s="483" t="e">
        <f>SUM(E87:E94)</f>
        <v>#REF!</v>
      </c>
      <c r="F95" s="846"/>
      <c r="G95" s="847"/>
    </row>
    <row r="96" spans="1:7" ht="16.350000000000001" customHeight="1" x14ac:dyDescent="0.45">
      <c r="A96" s="824" t="s">
        <v>99</v>
      </c>
      <c r="B96" s="848"/>
      <c r="C96" s="849"/>
      <c r="D96" s="470" t="s">
        <v>53</v>
      </c>
      <c r="E96" s="471"/>
      <c r="F96" s="472"/>
      <c r="G96" s="348"/>
    </row>
    <row r="97" spans="1:7" ht="16.350000000000001" customHeight="1" x14ac:dyDescent="0.45">
      <c r="A97" s="815" t="s">
        <v>100</v>
      </c>
      <c r="B97" s="816"/>
      <c r="C97" s="41">
        <v>0</v>
      </c>
      <c r="D97" s="477" t="e">
        <f>C97/'Unit Mix &amp; Rental Income'!$F$15</f>
        <v>#DIV/0!</v>
      </c>
      <c r="E97" s="349" t="e">
        <f>C97/'Unit Mix &amp; Rental Income'!#REF!</f>
        <v>#REF!</v>
      </c>
      <c r="F97" s="817"/>
      <c r="G97" s="818"/>
    </row>
    <row r="98" spans="1:7" ht="16.350000000000001" customHeight="1" x14ac:dyDescent="0.45">
      <c r="A98" s="815" t="s">
        <v>101</v>
      </c>
      <c r="B98" s="816"/>
      <c r="C98" s="41">
        <v>0</v>
      </c>
      <c r="D98" s="477" t="e">
        <f>C98/'Unit Mix &amp; Rental Income'!$F$15</f>
        <v>#DIV/0!</v>
      </c>
      <c r="E98" s="349" t="e">
        <f>C98/'Unit Mix &amp; Rental Income'!#REF!</f>
        <v>#REF!</v>
      </c>
      <c r="F98" s="817"/>
      <c r="G98" s="818"/>
    </row>
    <row r="99" spans="1:7" ht="16.350000000000001" customHeight="1" x14ac:dyDescent="0.45">
      <c r="A99" s="815" t="s">
        <v>102</v>
      </c>
      <c r="B99" s="816"/>
      <c r="C99" s="41">
        <v>0</v>
      </c>
      <c r="D99" s="477" t="e">
        <f>C99/'Unit Mix &amp; Rental Income'!$F$15</f>
        <v>#DIV/0!</v>
      </c>
      <c r="E99" s="349" t="e">
        <f>C99/'Unit Mix &amp; Rental Income'!#REF!</f>
        <v>#REF!</v>
      </c>
      <c r="F99" s="817"/>
      <c r="G99" s="818"/>
    </row>
    <row r="100" spans="1:7" ht="16.350000000000001" customHeight="1" x14ac:dyDescent="0.45">
      <c r="A100" s="815" t="s">
        <v>103</v>
      </c>
      <c r="B100" s="816"/>
      <c r="C100" s="41">
        <v>0</v>
      </c>
      <c r="D100" s="477" t="e">
        <f>C100/'Unit Mix &amp; Rental Income'!$F$15</f>
        <v>#DIV/0!</v>
      </c>
      <c r="E100" s="349" t="e">
        <f>C100/'Unit Mix &amp; Rental Income'!#REF!</f>
        <v>#REF!</v>
      </c>
      <c r="F100" s="817"/>
      <c r="G100" s="818"/>
    </row>
    <row r="101" spans="1:7" ht="16.350000000000001" customHeight="1" x14ac:dyDescent="0.45">
      <c r="A101" s="815" t="s">
        <v>104</v>
      </c>
      <c r="B101" s="816"/>
      <c r="C101" s="41">
        <v>0</v>
      </c>
      <c r="D101" s="477" t="e">
        <f>C101/'Unit Mix &amp; Rental Income'!$F$15</f>
        <v>#DIV/0!</v>
      </c>
      <c r="E101" s="349" t="e">
        <f>C101/'Unit Mix &amp; Rental Income'!#REF!</f>
        <v>#REF!</v>
      </c>
      <c r="F101" s="817"/>
      <c r="G101" s="818"/>
    </row>
    <row r="102" spans="1:7" ht="16.350000000000001" customHeight="1" x14ac:dyDescent="0.45">
      <c r="A102" s="815" t="s">
        <v>105</v>
      </c>
      <c r="B102" s="816"/>
      <c r="C102" s="41">
        <v>0</v>
      </c>
      <c r="D102" s="477" t="e">
        <f>C102/'Unit Mix &amp; Rental Income'!$F$15</f>
        <v>#DIV/0!</v>
      </c>
      <c r="E102" s="349" t="e">
        <f>C102/'Unit Mix &amp; Rental Income'!#REF!</f>
        <v>#REF!</v>
      </c>
      <c r="F102" s="817"/>
      <c r="G102" s="818"/>
    </row>
    <row r="103" spans="1:7" ht="16.350000000000001" customHeight="1" x14ac:dyDescent="0.45">
      <c r="A103" s="815" t="s">
        <v>106</v>
      </c>
      <c r="B103" s="816"/>
      <c r="C103" s="41">
        <v>0</v>
      </c>
      <c r="D103" s="477" t="e">
        <f>C103/'Unit Mix &amp; Rental Income'!$F$15</f>
        <v>#DIV/0!</v>
      </c>
      <c r="E103" s="349" t="e">
        <f>C103/'Unit Mix &amp; Rental Income'!#REF!</f>
        <v>#REF!</v>
      </c>
      <c r="F103" s="817"/>
      <c r="G103" s="818"/>
    </row>
    <row r="104" spans="1:7" ht="16.350000000000001" customHeight="1" x14ac:dyDescent="0.45">
      <c r="A104" s="815" t="s">
        <v>107</v>
      </c>
      <c r="B104" s="816"/>
      <c r="C104" s="41">
        <v>0</v>
      </c>
      <c r="D104" s="477" t="e">
        <f>C104/'Unit Mix &amp; Rental Income'!$F$15</f>
        <v>#DIV/0!</v>
      </c>
      <c r="E104" s="349" t="e">
        <f>C104/'Unit Mix &amp; Rental Income'!#REF!</f>
        <v>#REF!</v>
      </c>
      <c r="F104" s="817"/>
      <c r="G104" s="818"/>
    </row>
    <row r="105" spans="1:7" ht="16.350000000000001" customHeight="1" x14ac:dyDescent="0.45">
      <c r="A105" s="815" t="s">
        <v>108</v>
      </c>
      <c r="B105" s="816"/>
      <c r="C105" s="41">
        <v>0</v>
      </c>
      <c r="D105" s="477" t="e">
        <f>C105/'Unit Mix &amp; Rental Income'!$F$15</f>
        <v>#DIV/0!</v>
      </c>
      <c r="E105" s="349" t="e">
        <f>C105/'Unit Mix &amp; Rental Income'!#REF!</f>
        <v>#REF!</v>
      </c>
      <c r="F105" s="817"/>
      <c r="G105" s="818"/>
    </row>
    <row r="106" spans="1:7" ht="16.350000000000001" customHeight="1" x14ac:dyDescent="0.45">
      <c r="A106" s="832" t="s">
        <v>109</v>
      </c>
      <c r="B106" s="833"/>
      <c r="C106" s="41">
        <v>0</v>
      </c>
      <c r="D106" s="477" t="e">
        <f>C106/'Unit Mix &amp; Rental Income'!$F$15</f>
        <v>#DIV/0!</v>
      </c>
      <c r="E106" s="349" t="e">
        <f>C106/'Unit Mix &amp; Rental Income'!#REF!</f>
        <v>#REF!</v>
      </c>
      <c r="F106" s="817"/>
      <c r="G106" s="818"/>
    </row>
    <row r="107" spans="1:7" ht="16.350000000000001" customHeight="1" x14ac:dyDescent="0.45">
      <c r="A107" s="817" t="s">
        <v>12</v>
      </c>
      <c r="B107" s="818"/>
      <c r="C107" s="41">
        <v>0</v>
      </c>
      <c r="D107" s="477" t="e">
        <f>C107/'Unit Mix &amp; Rental Income'!$F$15</f>
        <v>#DIV/0!</v>
      </c>
      <c r="E107" s="349" t="e">
        <f>C107/'Unit Mix &amp; Rental Income'!#REF!</f>
        <v>#REF!</v>
      </c>
      <c r="F107" s="817"/>
      <c r="G107" s="818"/>
    </row>
    <row r="108" spans="1:7" ht="16.350000000000001" customHeight="1" x14ac:dyDescent="0.45">
      <c r="A108" s="817" t="s">
        <v>12</v>
      </c>
      <c r="B108" s="818"/>
      <c r="C108" s="41">
        <v>0</v>
      </c>
      <c r="D108" s="477" t="e">
        <f>C108/'Unit Mix &amp; Rental Income'!$F$15</f>
        <v>#DIV/0!</v>
      </c>
      <c r="E108" s="349" t="e">
        <f>C108/'Unit Mix &amp; Rental Income'!#REF!</f>
        <v>#REF!</v>
      </c>
      <c r="F108" s="817"/>
      <c r="G108" s="818"/>
    </row>
    <row r="109" spans="1:7" ht="16.350000000000001" customHeight="1" x14ac:dyDescent="0.45">
      <c r="A109" s="817" t="s">
        <v>583</v>
      </c>
      <c r="B109" s="818"/>
      <c r="C109" s="41">
        <v>0</v>
      </c>
      <c r="D109" s="477" t="e">
        <f>C109/'Unit Mix &amp; Rental Income'!$F$15</f>
        <v>#DIV/0!</v>
      </c>
      <c r="E109" s="349" t="e">
        <f>C109/'Unit Mix &amp; Rental Income'!#REF!</f>
        <v>#REF!</v>
      </c>
      <c r="F109" s="817"/>
      <c r="G109" s="818"/>
    </row>
    <row r="110" spans="1:7" ht="16.350000000000001" customHeight="1" x14ac:dyDescent="0.45">
      <c r="A110" s="817" t="s">
        <v>583</v>
      </c>
      <c r="B110" s="818"/>
      <c r="C110" s="41">
        <v>0</v>
      </c>
      <c r="D110" s="477" t="e">
        <f>C110/'Unit Mix &amp; Rental Income'!$F$15</f>
        <v>#DIV/0!</v>
      </c>
      <c r="E110" s="349" t="e">
        <f>C110/'Unit Mix &amp; Rental Income'!#REF!</f>
        <v>#REF!</v>
      </c>
      <c r="F110" s="817"/>
      <c r="G110" s="818"/>
    </row>
    <row r="111" spans="1:7" ht="16.350000000000001" customHeight="1" x14ac:dyDescent="0.45">
      <c r="A111" s="840" t="s">
        <v>110</v>
      </c>
      <c r="B111" s="841"/>
      <c r="C111" s="478">
        <f>SUM(C97:C110)</f>
        <v>0</v>
      </c>
      <c r="D111" s="478" t="e">
        <f>SUM(D97:D110)</f>
        <v>#DIV/0!</v>
      </c>
      <c r="E111" s="478" t="e">
        <f>SUM(E97:E110)</f>
        <v>#REF!</v>
      </c>
      <c r="F111" s="842"/>
      <c r="G111" s="847"/>
    </row>
    <row r="112" spans="1:7" ht="16.350000000000001" customHeight="1" x14ac:dyDescent="0.45">
      <c r="A112" s="853" t="s">
        <v>111</v>
      </c>
      <c r="B112" s="854"/>
      <c r="C112" s="478">
        <f>C13+C27+C31+C36+C41+C45+C61+C70+C77+C85+C95+C111</f>
        <v>0</v>
      </c>
      <c r="D112" s="478" t="e">
        <f>SUM(D111+D95+D85+D77+D70+D61+D45+D41+D36+D31+D27+D13)</f>
        <v>#DIV/0!</v>
      </c>
      <c r="E112" s="478" t="e">
        <f>SUM(E111+E95+E85+E77+E70+E61+E45+E41+E36+E31+E27+E13)</f>
        <v>#REF!</v>
      </c>
      <c r="F112" s="842"/>
      <c r="G112" s="847"/>
    </row>
    <row r="113" spans="1:7" ht="16.350000000000001" customHeight="1" x14ac:dyDescent="0.45">
      <c r="A113" s="824" t="s">
        <v>112</v>
      </c>
      <c r="B113" s="848"/>
      <c r="C113" s="849"/>
      <c r="D113" s="470" t="s">
        <v>53</v>
      </c>
      <c r="E113" s="471"/>
      <c r="F113" s="472"/>
      <c r="G113" s="471"/>
    </row>
    <row r="114" spans="1:7" ht="16.350000000000001" customHeight="1" x14ac:dyDescent="0.45">
      <c r="A114" s="815" t="s">
        <v>354</v>
      </c>
      <c r="B114" s="816"/>
      <c r="C114" s="41">
        <v>0</v>
      </c>
      <c r="D114" s="999" t="e">
        <f>C114/'Unit Mix &amp; Rental Income'!$F$15</f>
        <v>#DIV/0!</v>
      </c>
      <c r="E114" s="349" t="e">
        <f>C114/'Unit Mix &amp; Rental Income'!#REF!</f>
        <v>#REF!</v>
      </c>
      <c r="F114" s="817"/>
      <c r="G114" s="818"/>
    </row>
    <row r="115" spans="1:7" ht="16.350000000000001" customHeight="1" x14ac:dyDescent="0.45">
      <c r="A115" s="832" t="s">
        <v>28</v>
      </c>
      <c r="B115" s="833"/>
      <c r="C115" s="41">
        <v>0</v>
      </c>
      <c r="D115" s="999" t="e">
        <f>C115/'Unit Mix &amp; Rental Income'!$F$15</f>
        <v>#DIV/0!</v>
      </c>
      <c r="E115" s="349" t="e">
        <f>C115/'Unit Mix &amp; Rental Income'!#REF!</f>
        <v>#REF!</v>
      </c>
      <c r="F115" s="817"/>
      <c r="G115" s="818"/>
    </row>
    <row r="116" spans="1:7" ht="16.350000000000001" customHeight="1" x14ac:dyDescent="0.45">
      <c r="A116" s="855" t="s">
        <v>583</v>
      </c>
      <c r="B116" s="856"/>
      <c r="C116" s="41">
        <v>0</v>
      </c>
      <c r="D116" s="999" t="e">
        <f>C116/'Unit Mix &amp; Rental Income'!$F$15</f>
        <v>#DIV/0!</v>
      </c>
      <c r="E116" s="349" t="e">
        <f>C116/'Unit Mix &amp; Rental Income'!#REF!</f>
        <v>#REF!</v>
      </c>
      <c r="F116" s="817"/>
      <c r="G116" s="818"/>
    </row>
    <row r="117" spans="1:7" ht="16.350000000000001" customHeight="1" x14ac:dyDescent="0.45">
      <c r="A117" s="855" t="s">
        <v>583</v>
      </c>
      <c r="B117" s="856"/>
      <c r="C117" s="41">
        <v>0</v>
      </c>
      <c r="D117" s="999" t="e">
        <f>C117/'Unit Mix &amp; Rental Income'!$F$15</f>
        <v>#DIV/0!</v>
      </c>
      <c r="E117" s="349" t="e">
        <f>C117/'Unit Mix &amp; Rental Income'!#REF!</f>
        <v>#REF!</v>
      </c>
      <c r="F117" s="817"/>
      <c r="G117" s="818"/>
    </row>
    <row r="118" spans="1:7" ht="16.350000000000001" customHeight="1" x14ac:dyDescent="0.45">
      <c r="A118" s="840" t="s">
        <v>113</v>
      </c>
      <c r="B118" s="841"/>
      <c r="C118" s="478">
        <f>SUM(C114:C117)</f>
        <v>0</v>
      </c>
      <c r="D118" s="478" t="e">
        <f>SUM(D114:D117)</f>
        <v>#DIV/0!</v>
      </c>
      <c r="E118" s="478" t="e">
        <f>SUM(E114:E117)</f>
        <v>#REF!</v>
      </c>
      <c r="F118" s="842"/>
      <c r="G118" s="847"/>
    </row>
    <row r="119" spans="1:7" ht="16.350000000000001" customHeight="1" x14ac:dyDescent="0.45">
      <c r="A119" s="826" t="s">
        <v>114</v>
      </c>
      <c r="B119" s="827"/>
      <c r="C119" s="485">
        <f>C118+C112</f>
        <v>0</v>
      </c>
      <c r="D119" s="485" t="e">
        <f>D118+D112</f>
        <v>#DIV/0!</v>
      </c>
      <c r="E119" s="485" t="e">
        <f>E118+E112</f>
        <v>#REF!</v>
      </c>
      <c r="F119" s="486"/>
      <c r="G119" s="487"/>
    </row>
    <row r="120" spans="1:7" ht="7.9" customHeight="1" x14ac:dyDescent="0.45">
      <c r="A120" s="488"/>
      <c r="B120" s="488"/>
      <c r="C120" s="489"/>
      <c r="D120" s="489"/>
      <c r="E120" s="489"/>
      <c r="F120" s="490"/>
      <c r="G120" s="490"/>
    </row>
    <row r="121" spans="1:7" ht="3.75" customHeight="1" x14ac:dyDescent="0.45">
      <c r="A121" s="491"/>
      <c r="B121" s="491"/>
      <c r="C121" s="492"/>
      <c r="D121" s="491"/>
      <c r="E121" s="493"/>
      <c r="F121" s="494"/>
      <c r="G121" s="494"/>
    </row>
    <row r="122" spans="1:7" ht="29.25" customHeight="1" x14ac:dyDescent="0.45">
      <c r="A122" s="752" t="s">
        <v>732</v>
      </c>
      <c r="B122" s="795"/>
      <c r="C122" s="795"/>
      <c r="D122" s="795"/>
      <c r="E122" s="796"/>
      <c r="F122" s="809"/>
      <c r="G122" s="810"/>
    </row>
    <row r="123" spans="1:7" ht="28.15" customHeight="1" x14ac:dyDescent="0.45">
      <c r="A123" s="752" t="s">
        <v>729</v>
      </c>
      <c r="B123" s="795"/>
      <c r="C123" s="795"/>
      <c r="D123" s="795"/>
      <c r="E123" s="796"/>
      <c r="F123" s="809"/>
      <c r="G123" s="810"/>
    </row>
    <row r="124" spans="1:7" x14ac:dyDescent="0.45">
      <c r="A124" s="797" t="s">
        <v>730</v>
      </c>
      <c r="B124" s="798"/>
      <c r="C124" s="798"/>
      <c r="D124" s="798"/>
      <c r="E124" s="799"/>
      <c r="F124" s="809"/>
      <c r="G124" s="810"/>
    </row>
    <row r="125" spans="1:7" x14ac:dyDescent="0.45">
      <c r="A125" s="756" t="s">
        <v>731</v>
      </c>
      <c r="B125" s="639"/>
      <c r="C125" s="639"/>
      <c r="D125" s="639"/>
      <c r="E125" s="639"/>
      <c r="F125" s="639"/>
      <c r="G125" s="640"/>
    </row>
    <row r="126" spans="1:7" x14ac:dyDescent="0.45">
      <c r="A126" s="800"/>
      <c r="B126" s="801"/>
      <c r="C126" s="801"/>
      <c r="D126" s="801"/>
      <c r="E126" s="801"/>
      <c r="F126" s="801"/>
      <c r="G126" s="802"/>
    </row>
    <row r="127" spans="1:7" x14ac:dyDescent="0.45">
      <c r="A127" s="803"/>
      <c r="B127" s="804"/>
      <c r="C127" s="804"/>
      <c r="D127" s="804"/>
      <c r="E127" s="804"/>
      <c r="F127" s="804"/>
      <c r="G127" s="805"/>
    </row>
    <row r="128" spans="1:7" x14ac:dyDescent="0.45">
      <c r="A128" s="803"/>
      <c r="B128" s="804"/>
      <c r="C128" s="804"/>
      <c r="D128" s="804"/>
      <c r="E128" s="804"/>
      <c r="F128" s="804"/>
      <c r="G128" s="805"/>
    </row>
    <row r="129" spans="1:11" ht="12.4" customHeight="1" x14ac:dyDescent="0.45">
      <c r="A129" s="803"/>
      <c r="B129" s="804"/>
      <c r="C129" s="804"/>
      <c r="D129" s="804"/>
      <c r="E129" s="804"/>
      <c r="F129" s="804"/>
      <c r="G129" s="805"/>
    </row>
    <row r="130" spans="1:11" hidden="1" x14ac:dyDescent="0.45">
      <c r="A130" s="803"/>
      <c r="B130" s="804"/>
      <c r="C130" s="804"/>
      <c r="D130" s="804"/>
      <c r="E130" s="804"/>
      <c r="F130" s="804"/>
      <c r="G130" s="805"/>
    </row>
    <row r="131" spans="1:11" hidden="1" x14ac:dyDescent="0.45">
      <c r="A131" s="806"/>
      <c r="B131" s="807"/>
      <c r="C131" s="807"/>
      <c r="D131" s="807"/>
      <c r="E131" s="807"/>
      <c r="F131" s="807"/>
      <c r="G131" s="808"/>
    </row>
    <row r="132" spans="1:11" s="2" customFormat="1" x14ac:dyDescent="0.45">
      <c r="C132" s="3"/>
      <c r="H132" s="460"/>
      <c r="I132" s="460"/>
      <c r="J132" s="460"/>
      <c r="K132" s="460"/>
    </row>
    <row r="133" spans="1:11" s="2" customFormat="1" x14ac:dyDescent="0.45">
      <c r="C133" s="3"/>
      <c r="H133" s="460"/>
      <c r="I133" s="460"/>
      <c r="J133" s="460"/>
      <c r="K133" s="460"/>
    </row>
    <row r="134" spans="1:11" s="2" customFormat="1" x14ac:dyDescent="0.45">
      <c r="C134" s="3"/>
      <c r="H134" s="460"/>
      <c r="I134" s="460"/>
      <c r="J134" s="460"/>
      <c r="K134" s="460"/>
    </row>
    <row r="135" spans="1:11" s="2" customFormat="1" x14ac:dyDescent="0.45">
      <c r="C135" s="3"/>
      <c r="H135" s="460"/>
      <c r="I135" s="460"/>
      <c r="J135" s="460"/>
      <c r="K135" s="460"/>
    </row>
    <row r="136" spans="1:11" s="2" customFormat="1" x14ac:dyDescent="0.45">
      <c r="C136" s="3"/>
      <c r="H136" s="460"/>
      <c r="I136" s="460"/>
      <c r="J136" s="460"/>
      <c r="K136" s="460"/>
    </row>
    <row r="137" spans="1:11" s="2" customFormat="1" x14ac:dyDescent="0.45">
      <c r="C137" s="3"/>
      <c r="H137" s="460"/>
      <c r="I137" s="460"/>
      <c r="J137" s="460"/>
      <c r="K137" s="460"/>
    </row>
    <row r="138" spans="1:11" s="2" customFormat="1" x14ac:dyDescent="0.45">
      <c r="C138" s="3"/>
      <c r="H138" s="460"/>
      <c r="I138" s="460"/>
      <c r="J138" s="460"/>
      <c r="K138" s="460"/>
    </row>
    <row r="139" spans="1:11" s="2" customFormat="1" x14ac:dyDescent="0.45">
      <c r="C139" s="3"/>
      <c r="H139" s="460"/>
      <c r="I139" s="460"/>
      <c r="J139" s="460"/>
      <c r="K139" s="460"/>
    </row>
    <row r="140" spans="1:11" s="2" customFormat="1" x14ac:dyDescent="0.45">
      <c r="C140" s="3"/>
      <c r="H140" s="460"/>
      <c r="I140" s="460"/>
      <c r="J140" s="460"/>
      <c r="K140" s="460"/>
    </row>
    <row r="141" spans="1:11" s="2" customFormat="1" x14ac:dyDescent="0.45">
      <c r="C141" s="3"/>
      <c r="H141" s="460"/>
      <c r="I141" s="460"/>
      <c r="J141" s="460"/>
      <c r="K141" s="460"/>
    </row>
    <row r="142" spans="1:11" s="2" customFormat="1" x14ac:dyDescent="0.45">
      <c r="C142" s="3"/>
      <c r="H142" s="460"/>
      <c r="I142" s="460"/>
      <c r="J142" s="460"/>
      <c r="K142" s="460"/>
    </row>
    <row r="143" spans="1:11" s="2" customFormat="1" x14ac:dyDescent="0.45">
      <c r="C143" s="3"/>
      <c r="H143" s="460"/>
      <c r="I143" s="460"/>
      <c r="J143" s="460"/>
      <c r="K143" s="460"/>
    </row>
    <row r="144" spans="1:11" s="2" customFormat="1" x14ac:dyDescent="0.45">
      <c r="C144" s="3"/>
      <c r="H144" s="460"/>
      <c r="I144" s="460"/>
      <c r="J144" s="460"/>
      <c r="K144" s="460"/>
    </row>
    <row r="145" spans="3:11" s="2" customFormat="1" x14ac:dyDescent="0.45">
      <c r="C145" s="3"/>
      <c r="H145" s="460"/>
      <c r="I145" s="460"/>
      <c r="J145" s="460"/>
      <c r="K145" s="460"/>
    </row>
    <row r="146" spans="3:11" s="2" customFormat="1" x14ac:dyDescent="0.45">
      <c r="C146" s="3"/>
      <c r="H146" s="460"/>
      <c r="I146" s="460"/>
      <c r="J146" s="460"/>
      <c r="K146" s="460"/>
    </row>
    <row r="147" spans="3:11" s="2" customFormat="1" x14ac:dyDescent="0.45">
      <c r="C147" s="3"/>
      <c r="H147" s="460"/>
      <c r="I147" s="460"/>
      <c r="J147" s="460"/>
      <c r="K147" s="460"/>
    </row>
    <row r="148" spans="3:11" s="2" customFormat="1" x14ac:dyDescent="0.45">
      <c r="C148" s="3"/>
      <c r="H148" s="460"/>
      <c r="I148" s="460"/>
      <c r="J148" s="460"/>
      <c r="K148" s="460"/>
    </row>
    <row r="149" spans="3:11" s="2" customFormat="1" x14ac:dyDescent="0.45">
      <c r="C149" s="3"/>
      <c r="H149" s="460"/>
      <c r="I149" s="460"/>
      <c r="J149" s="460"/>
      <c r="K149" s="460"/>
    </row>
    <row r="150" spans="3:11" s="2" customFormat="1" x14ac:dyDescent="0.45">
      <c r="C150" s="3"/>
      <c r="H150" s="460"/>
      <c r="I150" s="460"/>
      <c r="J150" s="460"/>
      <c r="K150" s="460"/>
    </row>
    <row r="151" spans="3:11" s="2" customFormat="1" x14ac:dyDescent="0.45">
      <c r="C151" s="3"/>
      <c r="H151" s="460"/>
      <c r="I151" s="460"/>
      <c r="J151" s="460"/>
      <c r="K151" s="460"/>
    </row>
    <row r="152" spans="3:11" s="2" customFormat="1" x14ac:dyDescent="0.45">
      <c r="C152" s="3"/>
      <c r="H152" s="460"/>
      <c r="I152" s="460"/>
      <c r="J152" s="460"/>
      <c r="K152" s="460"/>
    </row>
    <row r="153" spans="3:11" s="2" customFormat="1" x14ac:dyDescent="0.45">
      <c r="C153" s="3"/>
      <c r="H153" s="460"/>
      <c r="I153" s="460"/>
      <c r="J153" s="460"/>
      <c r="K153" s="460"/>
    </row>
    <row r="154" spans="3:11" s="2" customFormat="1" x14ac:dyDescent="0.45">
      <c r="C154" s="3"/>
      <c r="H154" s="460"/>
      <c r="I154" s="460"/>
      <c r="J154" s="460"/>
      <c r="K154" s="460"/>
    </row>
    <row r="155" spans="3:11" s="2" customFormat="1" x14ac:dyDescent="0.45">
      <c r="C155" s="3"/>
      <c r="H155" s="460"/>
      <c r="I155" s="460"/>
      <c r="J155" s="460"/>
      <c r="K155" s="460"/>
    </row>
    <row r="156" spans="3:11" s="2" customFormat="1" x14ac:dyDescent="0.45">
      <c r="C156" s="3"/>
      <c r="H156" s="460"/>
      <c r="I156" s="460"/>
      <c r="J156" s="460"/>
      <c r="K156" s="460"/>
    </row>
    <row r="157" spans="3:11" s="2" customFormat="1" x14ac:dyDescent="0.45">
      <c r="C157" s="3"/>
      <c r="H157" s="460"/>
      <c r="I157" s="460"/>
      <c r="J157" s="460"/>
      <c r="K157" s="460"/>
    </row>
    <row r="158" spans="3:11" s="2" customFormat="1" x14ac:dyDescent="0.45">
      <c r="C158" s="3"/>
      <c r="H158" s="460"/>
      <c r="I158" s="460"/>
      <c r="J158" s="460"/>
      <c r="K158" s="460"/>
    </row>
    <row r="159" spans="3:11" s="2" customFormat="1" x14ac:dyDescent="0.45">
      <c r="C159" s="3"/>
      <c r="H159" s="460"/>
      <c r="I159" s="460"/>
      <c r="J159" s="460"/>
      <c r="K159" s="460"/>
    </row>
    <row r="160" spans="3:11" s="2" customFormat="1" x14ac:dyDescent="0.45">
      <c r="C160" s="3"/>
      <c r="H160" s="460"/>
      <c r="I160" s="460"/>
      <c r="J160" s="460"/>
      <c r="K160" s="460"/>
    </row>
    <row r="161" spans="3:11" s="2" customFormat="1" x14ac:dyDescent="0.45">
      <c r="C161" s="3"/>
      <c r="H161" s="460"/>
      <c r="I161" s="460"/>
      <c r="J161" s="460"/>
      <c r="K161" s="460"/>
    </row>
  </sheetData>
  <sheetProtection algorithmName="SHA-512" hashValue="BzY1EhMMaAvnnALCSoPJWSidA+WyCrT1ptSwm2oFm5fuAbRiCSPn+991cxNkvPVVw3x0DkWlGwWL1f+SFSV73A==" saltValue="bDl3RHRufLlzK0GsnqfKKA==" spinCount="100000" sheet="1" selectLockedCells="1"/>
  <mergeCells count="216">
    <mergeCell ref="A118:B118"/>
    <mergeCell ref="F118:G118"/>
    <mergeCell ref="A119:B119"/>
    <mergeCell ref="A112:B112"/>
    <mergeCell ref="F112:G112"/>
    <mergeCell ref="A114:B114"/>
    <mergeCell ref="F114:G114"/>
    <mergeCell ref="F115:G115"/>
    <mergeCell ref="F116:G116"/>
    <mergeCell ref="F117:G117"/>
    <mergeCell ref="A116:B116"/>
    <mergeCell ref="A117:B117"/>
    <mergeCell ref="A96:C96"/>
    <mergeCell ref="A106:B106"/>
    <mergeCell ref="F106:G106"/>
    <mergeCell ref="A107:B107"/>
    <mergeCell ref="F107:G107"/>
    <mergeCell ref="A100:B100"/>
    <mergeCell ref="F100:G100"/>
    <mergeCell ref="A101:B101"/>
    <mergeCell ref="F101:G101"/>
    <mergeCell ref="A102:B102"/>
    <mergeCell ref="A97:B97"/>
    <mergeCell ref="F97:G97"/>
    <mergeCell ref="A98:B98"/>
    <mergeCell ref="F98:G98"/>
    <mergeCell ref="A99:B99"/>
    <mergeCell ref="F99:G99"/>
    <mergeCell ref="A111:B111"/>
    <mergeCell ref="F111:G111"/>
    <mergeCell ref="A113:C113"/>
    <mergeCell ref="A115:B115"/>
    <mergeCell ref="A109:B109"/>
    <mergeCell ref="F109:G109"/>
    <mergeCell ref="A110:B110"/>
    <mergeCell ref="F110:G110"/>
    <mergeCell ref="F102:G102"/>
    <mergeCell ref="A108:B108"/>
    <mergeCell ref="F108:G108"/>
    <mergeCell ref="A103:B103"/>
    <mergeCell ref="F103:G103"/>
    <mergeCell ref="A104:B104"/>
    <mergeCell ref="F104:G104"/>
    <mergeCell ref="A105:B105"/>
    <mergeCell ref="F105:G105"/>
    <mergeCell ref="A82:B82"/>
    <mergeCell ref="F82:G82"/>
    <mergeCell ref="A81:B81"/>
    <mergeCell ref="F81:G81"/>
    <mergeCell ref="A95:B95"/>
    <mergeCell ref="F95:G95"/>
    <mergeCell ref="A90:B90"/>
    <mergeCell ref="F90:G90"/>
    <mergeCell ref="A91:B91"/>
    <mergeCell ref="F91:G91"/>
    <mergeCell ref="A92:B92"/>
    <mergeCell ref="F92:G92"/>
    <mergeCell ref="A93:B93"/>
    <mergeCell ref="F93:G93"/>
    <mergeCell ref="A94:B94"/>
    <mergeCell ref="F94:G94"/>
    <mergeCell ref="A69:B69"/>
    <mergeCell ref="F69:G69"/>
    <mergeCell ref="F70:G70"/>
    <mergeCell ref="A71:C71"/>
    <mergeCell ref="A77:B77"/>
    <mergeCell ref="F77:G77"/>
    <mergeCell ref="A89:B89"/>
    <mergeCell ref="F89:G89"/>
    <mergeCell ref="A83:B83"/>
    <mergeCell ref="F83:G83"/>
    <mergeCell ref="F84:G84"/>
    <mergeCell ref="A85:B85"/>
    <mergeCell ref="F85:G85"/>
    <mergeCell ref="A86:C86"/>
    <mergeCell ref="A84:B84"/>
    <mergeCell ref="A87:B87"/>
    <mergeCell ref="F87:G87"/>
    <mergeCell ref="A88:B88"/>
    <mergeCell ref="F88:G88"/>
    <mergeCell ref="A80:B80"/>
    <mergeCell ref="F80:G80"/>
    <mergeCell ref="A79:B79"/>
    <mergeCell ref="F79:G79"/>
    <mergeCell ref="A78:C78"/>
    <mergeCell ref="F73:G73"/>
    <mergeCell ref="F74:G74"/>
    <mergeCell ref="F75:G75"/>
    <mergeCell ref="A75:B75"/>
    <mergeCell ref="A76:B76"/>
    <mergeCell ref="F76:G76"/>
    <mergeCell ref="A65:B65"/>
    <mergeCell ref="F65:G65"/>
    <mergeCell ref="A60:B60"/>
    <mergeCell ref="F60:G60"/>
    <mergeCell ref="F61:G61"/>
    <mergeCell ref="A63:B63"/>
    <mergeCell ref="F63:G63"/>
    <mergeCell ref="A64:B64"/>
    <mergeCell ref="F64:G64"/>
    <mergeCell ref="A62:C62"/>
    <mergeCell ref="A72:B72"/>
    <mergeCell ref="F72:G72"/>
    <mergeCell ref="A66:B66"/>
    <mergeCell ref="F66:G66"/>
    <mergeCell ref="A67:B67"/>
    <mergeCell ref="F67:G67"/>
    <mergeCell ref="A68:B68"/>
    <mergeCell ref="F68:G68"/>
    <mergeCell ref="A50:B50"/>
    <mergeCell ref="F50:G50"/>
    <mergeCell ref="A51:B51"/>
    <mergeCell ref="F51:G51"/>
    <mergeCell ref="A59:B59"/>
    <mergeCell ref="F59:G59"/>
    <mergeCell ref="A53:B53"/>
    <mergeCell ref="F53:G53"/>
    <mergeCell ref="A54:B54"/>
    <mergeCell ref="F54:G54"/>
    <mergeCell ref="A55:B55"/>
    <mergeCell ref="F55:G55"/>
    <mergeCell ref="A56:B56"/>
    <mergeCell ref="F56:G56"/>
    <mergeCell ref="A57:B57"/>
    <mergeCell ref="F57:G57"/>
    <mergeCell ref="A52:B52"/>
    <mergeCell ref="F52:G52"/>
    <mergeCell ref="A58:B58"/>
    <mergeCell ref="A49:B49"/>
    <mergeCell ref="F49:G49"/>
    <mergeCell ref="A46:C46"/>
    <mergeCell ref="A42:B42"/>
    <mergeCell ref="A43:B43"/>
    <mergeCell ref="F43:G43"/>
    <mergeCell ref="A44:B44"/>
    <mergeCell ref="F44:G44"/>
    <mergeCell ref="A45:B45"/>
    <mergeCell ref="F45:G45"/>
    <mergeCell ref="A47:B47"/>
    <mergeCell ref="F47:G47"/>
    <mergeCell ref="A48:B48"/>
    <mergeCell ref="F48:G48"/>
    <mergeCell ref="A39:B39"/>
    <mergeCell ref="F39:G39"/>
    <mergeCell ref="A41:B41"/>
    <mergeCell ref="F41:G41"/>
    <mergeCell ref="A40:B40"/>
    <mergeCell ref="F40:G40"/>
    <mergeCell ref="A34:B34"/>
    <mergeCell ref="F34:G34"/>
    <mergeCell ref="A36:B36"/>
    <mergeCell ref="F36:G36"/>
    <mergeCell ref="A35:B35"/>
    <mergeCell ref="F35:G35"/>
    <mergeCell ref="A37:B37"/>
    <mergeCell ref="A38:B38"/>
    <mergeCell ref="F38:G38"/>
    <mergeCell ref="A11:B11"/>
    <mergeCell ref="F11:G11"/>
    <mergeCell ref="A12:B12"/>
    <mergeCell ref="F12:G12"/>
    <mergeCell ref="A10:B10"/>
    <mergeCell ref="F10:G10"/>
    <mergeCell ref="F29:G29"/>
    <mergeCell ref="A32:B32"/>
    <mergeCell ref="A33:B33"/>
    <mergeCell ref="F33:G33"/>
    <mergeCell ref="A30:B30"/>
    <mergeCell ref="F30:G30"/>
    <mergeCell ref="A31:B31"/>
    <mergeCell ref="F31:G31"/>
    <mergeCell ref="A16:B16"/>
    <mergeCell ref="A26:B26"/>
    <mergeCell ref="F26:G26"/>
    <mergeCell ref="A27:B27"/>
    <mergeCell ref="F27:G27"/>
    <mergeCell ref="A28:B28"/>
    <mergeCell ref="A29:B29"/>
    <mergeCell ref="A17:B17"/>
    <mergeCell ref="F17:G17"/>
    <mergeCell ref="A21:B21"/>
    <mergeCell ref="A25:B25"/>
    <mergeCell ref="A19:B19"/>
    <mergeCell ref="F19:G19"/>
    <mergeCell ref="A20:B20"/>
    <mergeCell ref="F20:G20"/>
    <mergeCell ref="A18:B18"/>
    <mergeCell ref="F18:G18"/>
    <mergeCell ref="A23:B23"/>
    <mergeCell ref="F23:G23"/>
    <mergeCell ref="A22:B22"/>
    <mergeCell ref="F21:G21"/>
    <mergeCell ref="A125:G125"/>
    <mergeCell ref="A122:E122"/>
    <mergeCell ref="A123:E123"/>
    <mergeCell ref="A124:E124"/>
    <mergeCell ref="A126:G131"/>
    <mergeCell ref="F122:G122"/>
    <mergeCell ref="F123:G123"/>
    <mergeCell ref="F124:G124"/>
    <mergeCell ref="D4:D5"/>
    <mergeCell ref="E4:E5"/>
    <mergeCell ref="A8:B8"/>
    <mergeCell ref="F8:G8"/>
    <mergeCell ref="A9:B9"/>
    <mergeCell ref="F9:G9"/>
    <mergeCell ref="C4:C5"/>
    <mergeCell ref="F4:G5"/>
    <mergeCell ref="A6:B6"/>
    <mergeCell ref="A7:B7"/>
    <mergeCell ref="A13:B13"/>
    <mergeCell ref="F13:G13"/>
    <mergeCell ref="A14:B14"/>
    <mergeCell ref="A15:B15"/>
    <mergeCell ref="F15:G15"/>
    <mergeCell ref="F7:G7"/>
  </mergeCells>
  <phoneticPr fontId="0" type="noConversion"/>
  <conditionalFormatting sqref="D29:D30 D121 D7:D12 D15:D26 D33:D36 D38:D41 D43:D44 D47:D61 D63:D70 D72:D77 D79:D85 D87:D95 D97:D112 D114:D117">
    <cfRule type="expression" dxfId="12" priority="37" stopIfTrue="1">
      <formula>$N$17&gt;0</formula>
    </cfRule>
  </conditionalFormatting>
  <conditionalFormatting sqref="J11">
    <cfRule type="expression" dxfId="11" priority="1" stopIfTrue="1">
      <formula>$N$17&gt;0</formula>
    </cfRule>
  </conditionalFormatting>
  <conditionalFormatting sqref="J18">
    <cfRule type="expression" dxfId="10" priority="2" stopIfTrue="1">
      <formula>$N$17&gt;0</formula>
    </cfRule>
  </conditionalFormatting>
  <pageMargins left="0.7" right="0.7" top="0.75" bottom="0.75" header="0.3" footer="0.3"/>
  <pageSetup scale="59" fitToHeight="0" orientation="portrait" r:id="rId1"/>
  <rowBreaks count="2" manualBreakCount="2">
    <brk id="61" max="6" man="1"/>
    <brk id="129" max="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50"/>
    <pageSetUpPr fitToPage="1"/>
  </sheetPr>
  <dimension ref="A1:BD192"/>
  <sheetViews>
    <sheetView view="pageBreakPreview" zoomScale="70" zoomScaleNormal="100" zoomScaleSheetLayoutView="70" workbookViewId="0">
      <pane xSplit="2" ySplit="7" topLeftCell="C18" activePane="bottomRight" state="frozen"/>
      <selection pane="topRight" activeCell="C1" sqref="C1"/>
      <selection pane="bottomLeft" activeCell="A6" sqref="A6"/>
      <selection pane="bottomRight" activeCell="K37" sqref="K37"/>
    </sheetView>
  </sheetViews>
  <sheetFormatPr defaultColWidth="9.1328125" defaultRowHeight="14.25" x14ac:dyDescent="0.45"/>
  <cols>
    <col min="1" max="1" width="41.265625" style="330" customWidth="1"/>
    <col min="2" max="2" width="20.73046875" style="330" customWidth="1"/>
    <col min="3" max="16" width="15.73046875" style="330" customWidth="1"/>
    <col min="17" max="17" width="15.73046875" style="19" customWidth="1"/>
    <col min="18" max="18" width="20.73046875" style="19" customWidth="1"/>
    <col min="19" max="19" width="12.73046875" style="45" hidden="1" customWidth="1"/>
    <col min="20" max="20" width="12.73046875" style="19" hidden="1" customWidth="1"/>
    <col min="21" max="21" width="114" style="19" hidden="1" customWidth="1"/>
    <col min="22" max="27" width="0" style="19" hidden="1" customWidth="1"/>
    <col min="28" max="56" width="9.1328125" style="19"/>
    <col min="57" max="16384" width="9.1328125" style="330"/>
  </cols>
  <sheetData>
    <row r="1" spans="1:27" ht="30" customHeight="1" x14ac:dyDescent="0.45">
      <c r="A1" s="421" t="str">
        <f>'Sources of Funds'!A1</f>
        <v>Insert Project Name</v>
      </c>
      <c r="B1" s="43"/>
      <c r="C1" s="43"/>
      <c r="D1" s="43"/>
      <c r="E1" s="43"/>
      <c r="F1" s="43"/>
      <c r="G1" s="43"/>
      <c r="H1" s="43"/>
      <c r="I1" s="43"/>
      <c r="J1" s="43"/>
      <c r="K1" s="43"/>
      <c r="L1" s="43"/>
      <c r="M1" s="43"/>
      <c r="N1" s="43"/>
      <c r="O1" s="43"/>
      <c r="P1" s="43"/>
      <c r="Q1" s="43"/>
      <c r="R1" s="44"/>
    </row>
    <row r="2" spans="1:27" ht="16.350000000000001" customHeight="1" x14ac:dyDescent="0.45">
      <c r="A2" s="43" t="s">
        <v>358</v>
      </c>
      <c r="B2" s="19"/>
      <c r="C2" s="19"/>
      <c r="D2" s="19"/>
      <c r="E2" s="19"/>
      <c r="F2" s="19"/>
      <c r="G2" s="19"/>
      <c r="H2" s="19"/>
      <c r="I2" s="19"/>
      <c r="J2" s="19"/>
      <c r="K2" s="19"/>
      <c r="L2" s="19"/>
      <c r="M2" s="19"/>
      <c r="N2" s="19"/>
      <c r="O2" s="19"/>
      <c r="P2" s="19"/>
    </row>
    <row r="3" spans="1:27" ht="16.350000000000001" customHeight="1" x14ac:dyDescent="0.45">
      <c r="A3" s="19"/>
      <c r="B3" s="19"/>
      <c r="C3" s="19"/>
      <c r="D3" s="19"/>
      <c r="E3" s="19"/>
      <c r="F3" s="19"/>
      <c r="G3" s="19"/>
      <c r="H3" s="19"/>
      <c r="I3" s="19"/>
      <c r="J3" s="19"/>
      <c r="K3" s="19"/>
      <c r="L3" s="19"/>
      <c r="M3" s="19"/>
      <c r="N3" s="19"/>
      <c r="O3" s="19"/>
      <c r="P3" s="19"/>
    </row>
    <row r="4" spans="1:27" ht="15" customHeight="1" x14ac:dyDescent="0.45">
      <c r="A4" s="509" t="s">
        <v>690</v>
      </c>
      <c r="B4" s="495"/>
      <c r="C4" s="766" t="s">
        <v>842</v>
      </c>
      <c r="D4" s="558"/>
      <c r="E4" s="558"/>
      <c r="F4" s="558"/>
      <c r="G4" s="558"/>
      <c r="H4" s="558"/>
      <c r="I4" s="558"/>
      <c r="J4" s="558"/>
      <c r="K4" s="558"/>
      <c r="L4" s="558"/>
      <c r="M4" s="558"/>
      <c r="N4" s="558"/>
      <c r="O4" s="559"/>
      <c r="P4" s="432"/>
      <c r="Q4" s="495"/>
      <c r="R4" s="495"/>
    </row>
    <row r="5" spans="1:27" ht="16.350000000000001" customHeight="1" x14ac:dyDescent="0.45">
      <c r="A5" s="19"/>
      <c r="B5" s="19"/>
      <c r="C5" s="19"/>
      <c r="D5" s="19"/>
      <c r="E5" s="19"/>
      <c r="F5" s="19"/>
      <c r="G5" s="19"/>
      <c r="H5" s="19"/>
      <c r="I5" s="19"/>
      <c r="J5" s="19"/>
      <c r="K5" s="19"/>
      <c r="L5" s="19"/>
      <c r="M5" s="19"/>
      <c r="N5" s="19"/>
      <c r="O5" s="19"/>
      <c r="P5" s="19"/>
    </row>
    <row r="6" spans="1:27" ht="16.350000000000001" customHeight="1" x14ac:dyDescent="0.45">
      <c r="A6" s="19"/>
      <c r="B6" s="857" t="s">
        <v>359</v>
      </c>
      <c r="C6" s="857">
        <f>'Sources of Funds'!A8</f>
        <v>0</v>
      </c>
      <c r="D6" s="857">
        <f>'Sources of Funds'!A9</f>
        <v>0</v>
      </c>
      <c r="E6" s="857">
        <f>'Sources of Funds'!A10</f>
        <v>0</v>
      </c>
      <c r="F6" s="857">
        <f>'Sources of Funds'!A11</f>
        <v>0</v>
      </c>
      <c r="G6" s="857">
        <f>'Sources of Funds'!A12</f>
        <v>0</v>
      </c>
      <c r="H6" s="857">
        <f>'Sources of Funds'!A13</f>
        <v>0</v>
      </c>
      <c r="I6" s="857">
        <f>'Sources of Funds'!A14</f>
        <v>0</v>
      </c>
      <c r="J6" s="857">
        <f>'Sources of Funds'!A15</f>
        <v>0</v>
      </c>
      <c r="K6" s="857">
        <f>'Sources of Funds'!A16</f>
        <v>0</v>
      </c>
      <c r="L6" s="857">
        <f>'Sources of Funds'!A17</f>
        <v>0</v>
      </c>
      <c r="M6" s="857">
        <f>'Sources of Funds'!A18</f>
        <v>0</v>
      </c>
      <c r="N6" s="857">
        <f>'Sources of Funds'!A19</f>
        <v>0</v>
      </c>
      <c r="O6" s="857">
        <f>'Sources of Funds'!A20</f>
        <v>0</v>
      </c>
      <c r="P6" s="861" t="s">
        <v>839</v>
      </c>
      <c r="Q6" s="859" t="s">
        <v>34</v>
      </c>
      <c r="R6" s="857" t="s">
        <v>275</v>
      </c>
      <c r="S6" s="857" t="s">
        <v>15</v>
      </c>
      <c r="T6" s="857" t="s">
        <v>16</v>
      </c>
      <c r="U6" s="857" t="s">
        <v>24</v>
      </c>
    </row>
    <row r="7" spans="1:27" ht="28.15" customHeight="1" x14ac:dyDescent="0.45">
      <c r="A7" s="19"/>
      <c r="B7" s="858"/>
      <c r="C7" s="858"/>
      <c r="D7" s="858"/>
      <c r="E7" s="858"/>
      <c r="F7" s="858"/>
      <c r="G7" s="858"/>
      <c r="H7" s="858"/>
      <c r="I7" s="858"/>
      <c r="J7" s="858"/>
      <c r="K7" s="858"/>
      <c r="L7" s="858"/>
      <c r="M7" s="858"/>
      <c r="N7" s="858"/>
      <c r="O7" s="858"/>
      <c r="P7" s="862"/>
      <c r="Q7" s="860"/>
      <c r="R7" s="858"/>
      <c r="S7" s="858"/>
      <c r="T7" s="858"/>
      <c r="U7" s="858"/>
    </row>
    <row r="8" spans="1:27" ht="15.75" customHeight="1" x14ac:dyDescent="0.45">
      <c r="A8" s="510" t="str">
        <f>'Dev. Budget'!A6:B6</f>
        <v>ACQUISITION</v>
      </c>
      <c r="B8" s="46"/>
      <c r="C8" s="46"/>
      <c r="D8" s="46"/>
      <c r="E8" s="46"/>
      <c r="F8" s="46"/>
      <c r="G8" s="46"/>
      <c r="H8" s="46"/>
      <c r="I8" s="46"/>
      <c r="J8" s="46"/>
      <c r="K8" s="46"/>
      <c r="L8" s="46"/>
      <c r="M8" s="46"/>
      <c r="N8" s="46"/>
      <c r="O8" s="46"/>
      <c r="P8" s="46"/>
      <c r="Q8" s="46"/>
      <c r="R8" s="46"/>
      <c r="S8" s="46"/>
      <c r="T8" s="46"/>
      <c r="U8" s="496"/>
    </row>
    <row r="9" spans="1:27" ht="16.350000000000001" customHeight="1" x14ac:dyDescent="0.45">
      <c r="A9" s="511" t="str">
        <f>'Dev. Budget'!A7:B7</f>
        <v xml:space="preserve">Lesser of Land Cost or Value </v>
      </c>
      <c r="B9" s="498">
        <f>'Dev. Budget'!C7</f>
        <v>0</v>
      </c>
      <c r="C9" s="47"/>
      <c r="D9" s="47"/>
      <c r="E9" s="47"/>
      <c r="F9" s="47"/>
      <c r="G9" s="47"/>
      <c r="H9" s="47"/>
      <c r="I9" s="47"/>
      <c r="J9" s="47"/>
      <c r="K9" s="47"/>
      <c r="L9" s="47"/>
      <c r="M9" s="47"/>
      <c r="N9" s="47"/>
      <c r="O9" s="47"/>
      <c r="P9" s="47"/>
      <c r="Q9" s="497">
        <f>SUM(C9:P9)</f>
        <v>0</v>
      </c>
      <c r="R9" s="498">
        <f>B9-Q9</f>
        <v>0</v>
      </c>
      <c r="S9" s="498"/>
      <c r="T9" s="498"/>
      <c r="U9" s="766" t="s">
        <v>691</v>
      </c>
      <c r="V9" s="558"/>
      <c r="W9" s="558"/>
      <c r="X9" s="558"/>
      <c r="Y9" s="558"/>
      <c r="Z9" s="558"/>
      <c r="AA9" s="559"/>
    </row>
    <row r="10" spans="1:27" ht="16.350000000000001" customHeight="1" x14ac:dyDescent="0.45">
      <c r="A10" s="511" t="str">
        <f>'Dev. Budget'!A8:B8</f>
        <v xml:space="preserve">Legal &amp; Closing Costs </v>
      </c>
      <c r="B10" s="498">
        <f>'Dev. Budget'!C8</f>
        <v>0</v>
      </c>
      <c r="C10" s="47"/>
      <c r="D10" s="47"/>
      <c r="E10" s="47"/>
      <c r="F10" s="47"/>
      <c r="G10" s="47"/>
      <c r="H10" s="47"/>
      <c r="I10" s="47"/>
      <c r="J10" s="47"/>
      <c r="K10" s="47"/>
      <c r="L10" s="47"/>
      <c r="M10" s="47"/>
      <c r="N10" s="47"/>
      <c r="O10" s="47"/>
      <c r="P10" s="517"/>
      <c r="Q10" s="497">
        <f t="shared" ref="Q10:Q14" si="0">SUM(C10:P10)</f>
        <v>0</v>
      </c>
      <c r="R10" s="498">
        <f>B10-Q10</f>
        <v>0</v>
      </c>
      <c r="S10" s="498"/>
      <c r="T10" s="498"/>
      <c r="U10" s="766"/>
      <c r="V10" s="558"/>
      <c r="W10" s="558"/>
      <c r="X10" s="558"/>
      <c r="Y10" s="558"/>
      <c r="Z10" s="558"/>
      <c r="AA10" s="559"/>
    </row>
    <row r="11" spans="1:27" ht="16.350000000000001" customHeight="1" x14ac:dyDescent="0.45">
      <c r="A11" s="511" t="str">
        <f>'Dev. Budget'!A9:B9</f>
        <v>Verifiable Carrying Costs</v>
      </c>
      <c r="B11" s="512">
        <f>'Dev. Budget'!C9</f>
        <v>0</v>
      </c>
      <c r="C11" s="289"/>
      <c r="D11" s="289"/>
      <c r="E11" s="289"/>
      <c r="F11" s="289"/>
      <c r="G11" s="289"/>
      <c r="H11" s="289"/>
      <c r="I11" s="289"/>
      <c r="J11" s="289"/>
      <c r="K11" s="289"/>
      <c r="L11" s="289"/>
      <c r="M11" s="289"/>
      <c r="N11" s="289"/>
      <c r="O11" s="289"/>
      <c r="P11" s="517"/>
      <c r="Q11" s="497">
        <f t="shared" si="0"/>
        <v>0</v>
      </c>
      <c r="R11" s="498">
        <f>B11-Q11</f>
        <v>0</v>
      </c>
      <c r="S11" s="498"/>
      <c r="T11" s="498"/>
      <c r="U11" s="766"/>
      <c r="V11" s="558"/>
      <c r="W11" s="558"/>
      <c r="X11" s="558"/>
      <c r="Y11" s="558"/>
      <c r="Z11" s="558"/>
      <c r="AA11" s="559"/>
    </row>
    <row r="12" spans="1:27" ht="16.350000000000001" customHeight="1" x14ac:dyDescent="0.45">
      <c r="A12" s="513" t="str">
        <f>'Dev. Budget'!A10:B10</f>
        <v xml:space="preserve">Subtotal </v>
      </c>
      <c r="B12" s="514">
        <f>'Dev. Budget'!C10</f>
        <v>0</v>
      </c>
      <c r="C12" s="514">
        <f>SUM(C9:C11)</f>
        <v>0</v>
      </c>
      <c r="D12" s="514">
        <f t="shared" ref="D12:O12" si="1">SUM(D9:D11)</f>
        <v>0</v>
      </c>
      <c r="E12" s="514">
        <f t="shared" si="1"/>
        <v>0</v>
      </c>
      <c r="F12" s="514">
        <f t="shared" si="1"/>
        <v>0</v>
      </c>
      <c r="G12" s="514">
        <f t="shared" si="1"/>
        <v>0</v>
      </c>
      <c r="H12" s="514">
        <f t="shared" si="1"/>
        <v>0</v>
      </c>
      <c r="I12" s="514">
        <f t="shared" si="1"/>
        <v>0</v>
      </c>
      <c r="J12" s="514">
        <f t="shared" si="1"/>
        <v>0</v>
      </c>
      <c r="K12" s="514">
        <f t="shared" si="1"/>
        <v>0</v>
      </c>
      <c r="L12" s="514">
        <f t="shared" si="1"/>
        <v>0</v>
      </c>
      <c r="M12" s="514">
        <f>SUM(M9:M11)</f>
        <v>0</v>
      </c>
      <c r="N12" s="514">
        <f>SUM(N9:N11)</f>
        <v>0</v>
      </c>
      <c r="O12" s="514">
        <f t="shared" si="1"/>
        <v>0</v>
      </c>
      <c r="P12" s="514"/>
      <c r="Q12" s="500">
        <f>SUM(C12:P12)</f>
        <v>0</v>
      </c>
      <c r="R12" s="499">
        <f>SUM(R9:R11)</f>
        <v>0</v>
      </c>
      <c r="S12" s="499">
        <f>SUM(S9:S11)</f>
        <v>0</v>
      </c>
      <c r="T12" s="499">
        <f>SUM(T9:T11)</f>
        <v>0</v>
      </c>
      <c r="U12" s="766"/>
      <c r="V12" s="558"/>
      <c r="W12" s="558"/>
      <c r="X12" s="558"/>
      <c r="Y12" s="558"/>
      <c r="Z12" s="558"/>
      <c r="AA12" s="559"/>
    </row>
    <row r="13" spans="1:27" ht="16.350000000000001" customHeight="1" x14ac:dyDescent="0.45">
      <c r="A13" s="511" t="str">
        <f>'Dev. Budget'!A11:B11</f>
        <v>Existing Improvements Cost</v>
      </c>
      <c r="B13" s="512">
        <f>'Dev. Budget'!C11</f>
        <v>0</v>
      </c>
      <c r="C13" s="289"/>
      <c r="D13" s="289"/>
      <c r="E13" s="289"/>
      <c r="F13" s="289"/>
      <c r="G13" s="289"/>
      <c r="H13" s="289"/>
      <c r="I13" s="289"/>
      <c r="J13" s="289"/>
      <c r="K13" s="289"/>
      <c r="L13" s="289"/>
      <c r="M13" s="289"/>
      <c r="N13" s="289"/>
      <c r="O13" s="289"/>
      <c r="P13" s="289"/>
      <c r="Q13" s="497">
        <f t="shared" si="0"/>
        <v>0</v>
      </c>
      <c r="R13" s="498">
        <f>B13-Q13</f>
        <v>0</v>
      </c>
      <c r="S13" s="498"/>
      <c r="T13" s="498"/>
      <c r="U13" s="766"/>
      <c r="V13" s="558"/>
      <c r="W13" s="558"/>
      <c r="X13" s="558"/>
      <c r="Y13" s="558"/>
      <c r="Z13" s="558"/>
      <c r="AA13" s="559"/>
    </row>
    <row r="14" spans="1:27" ht="16.350000000000001" customHeight="1" x14ac:dyDescent="0.45">
      <c r="A14" s="515" t="str">
        <f>'Dev. Budget'!A12:B12</f>
        <v>Other: (specify)</v>
      </c>
      <c r="B14" s="512">
        <f>'Dev. Budget'!C12</f>
        <v>0</v>
      </c>
      <c r="C14" s="289"/>
      <c r="D14" s="289"/>
      <c r="E14" s="289"/>
      <c r="F14" s="289"/>
      <c r="G14" s="289"/>
      <c r="H14" s="289"/>
      <c r="I14" s="289"/>
      <c r="J14" s="289"/>
      <c r="K14" s="289"/>
      <c r="L14" s="289"/>
      <c r="M14" s="289"/>
      <c r="N14" s="289"/>
      <c r="O14" s="289"/>
      <c r="P14" s="517"/>
      <c r="Q14" s="497">
        <f t="shared" si="0"/>
        <v>0</v>
      </c>
      <c r="R14" s="498">
        <f>B14-Q14</f>
        <v>0</v>
      </c>
      <c r="S14" s="498"/>
      <c r="T14" s="498"/>
      <c r="U14" s="766"/>
      <c r="V14" s="558"/>
      <c r="W14" s="558"/>
      <c r="X14" s="558"/>
      <c r="Y14" s="558"/>
      <c r="Z14" s="558"/>
      <c r="AA14" s="559"/>
    </row>
    <row r="15" spans="1:27" ht="16.350000000000001" customHeight="1" x14ac:dyDescent="0.45">
      <c r="A15" s="516" t="str">
        <f>'Dev. Budget'!A13:B13</f>
        <v xml:space="preserve">Total Acquisition </v>
      </c>
      <c r="B15" s="514">
        <f>'Dev. Budget'!C13</f>
        <v>0</v>
      </c>
      <c r="C15" s="514">
        <f>C12+C13+C14</f>
        <v>0</v>
      </c>
      <c r="D15" s="514">
        <f t="shared" ref="D15:O15" si="2">D12+D13+D14</f>
        <v>0</v>
      </c>
      <c r="E15" s="514">
        <f t="shared" si="2"/>
        <v>0</v>
      </c>
      <c r="F15" s="514">
        <f>F12+F13+F14</f>
        <v>0</v>
      </c>
      <c r="G15" s="514">
        <f t="shared" si="2"/>
        <v>0</v>
      </c>
      <c r="H15" s="514">
        <f t="shared" si="2"/>
        <v>0</v>
      </c>
      <c r="I15" s="514">
        <f t="shared" si="2"/>
        <v>0</v>
      </c>
      <c r="J15" s="514">
        <f t="shared" si="2"/>
        <v>0</v>
      </c>
      <c r="K15" s="514">
        <f t="shared" si="2"/>
        <v>0</v>
      </c>
      <c r="L15" s="514">
        <f t="shared" si="2"/>
        <v>0</v>
      </c>
      <c r="M15" s="514">
        <f>M12+M13+M14</f>
        <v>0</v>
      </c>
      <c r="N15" s="514">
        <f t="shared" si="2"/>
        <v>0</v>
      </c>
      <c r="O15" s="514">
        <f t="shared" si="2"/>
        <v>0</v>
      </c>
      <c r="P15" s="514"/>
      <c r="Q15" s="500">
        <f>Q12+Q13+Q14</f>
        <v>0</v>
      </c>
      <c r="R15" s="499">
        <f>SUM(R12:R14)</f>
        <v>0</v>
      </c>
      <c r="S15" s="499">
        <f>SUM(S12:S14)</f>
        <v>0</v>
      </c>
      <c r="T15" s="499">
        <f>SUM(T12:T14)</f>
        <v>0</v>
      </c>
      <c r="U15" s="766"/>
      <c r="V15" s="558"/>
      <c r="W15" s="558"/>
      <c r="X15" s="558"/>
      <c r="Y15" s="558"/>
      <c r="Z15" s="558"/>
      <c r="AA15" s="559"/>
    </row>
    <row r="16" spans="1:27" ht="16.350000000000001" customHeight="1" x14ac:dyDescent="0.45">
      <c r="A16" s="46" t="str">
        <f>'Dev. Budget'!A14:B14</f>
        <v>CONSTRUCTION</v>
      </c>
      <c r="B16" s="290"/>
      <c r="C16" s="290"/>
      <c r="D16" s="290"/>
      <c r="E16" s="290"/>
      <c r="F16" s="290"/>
      <c r="G16" s="290"/>
      <c r="H16" s="290"/>
      <c r="I16" s="290"/>
      <c r="J16" s="290"/>
      <c r="K16" s="290"/>
      <c r="L16" s="290"/>
      <c r="M16" s="290"/>
      <c r="N16" s="290"/>
      <c r="O16" s="290"/>
      <c r="P16" s="290"/>
      <c r="Q16" s="46"/>
      <c r="R16" s="46"/>
      <c r="S16" s="46"/>
      <c r="T16" s="46"/>
      <c r="U16" s="766"/>
      <c r="V16" s="558"/>
      <c r="W16" s="558"/>
      <c r="X16" s="558"/>
      <c r="Y16" s="558"/>
      <c r="Z16" s="558"/>
      <c r="AA16" s="559"/>
    </row>
    <row r="17" spans="1:27" ht="16.350000000000001" customHeight="1" x14ac:dyDescent="0.45">
      <c r="A17" s="511" t="str">
        <f>'Dev. Budget'!A15:B15</f>
        <v xml:space="preserve">Off-Site Improvements: </v>
      </c>
      <c r="B17" s="512">
        <f>'Dev. Budget'!C15</f>
        <v>0</v>
      </c>
      <c r="C17" s="289"/>
      <c r="D17" s="289"/>
      <c r="E17" s="289"/>
      <c r="F17" s="289"/>
      <c r="G17" s="289"/>
      <c r="H17" s="289"/>
      <c r="I17" s="289"/>
      <c r="J17" s="289"/>
      <c r="K17" s="289"/>
      <c r="L17" s="289"/>
      <c r="M17" s="289"/>
      <c r="N17" s="289"/>
      <c r="O17" s="289"/>
      <c r="P17" s="517"/>
      <c r="Q17" s="497">
        <f>SUM(C17:P17)</f>
        <v>0</v>
      </c>
      <c r="R17" s="498">
        <f>B17-Q17</f>
        <v>0</v>
      </c>
      <c r="S17" s="498"/>
      <c r="T17" s="498"/>
      <c r="U17" s="766" t="s">
        <v>692</v>
      </c>
      <c r="V17" s="558"/>
      <c r="W17" s="558"/>
      <c r="X17" s="558"/>
      <c r="Y17" s="558"/>
      <c r="Z17" s="558"/>
      <c r="AA17" s="559"/>
    </row>
    <row r="18" spans="1:27" ht="16.350000000000001" customHeight="1" x14ac:dyDescent="0.45">
      <c r="A18" s="511" t="str">
        <f>'Dev. Budget'!A16:B16</f>
        <v>Demolition</v>
      </c>
      <c r="B18" s="512">
        <f>'Dev. Budget'!C16</f>
        <v>0</v>
      </c>
      <c r="C18" s="289"/>
      <c r="D18" s="289"/>
      <c r="E18" s="289"/>
      <c r="F18" s="289"/>
      <c r="G18" s="289"/>
      <c r="H18" s="289"/>
      <c r="I18" s="289"/>
      <c r="J18" s="289"/>
      <c r="K18" s="289"/>
      <c r="L18" s="289"/>
      <c r="M18" s="289"/>
      <c r="N18" s="289"/>
      <c r="O18" s="289"/>
      <c r="P18" s="517"/>
      <c r="Q18" s="497">
        <f t="shared" ref="Q18:Q28" si="3">SUM(C18:P18)</f>
        <v>0</v>
      </c>
      <c r="R18" s="498">
        <f>B18-Q18</f>
        <v>0</v>
      </c>
      <c r="S18" s="498"/>
      <c r="T18" s="498"/>
      <c r="U18" s="766" t="s">
        <v>693</v>
      </c>
      <c r="V18" s="558"/>
      <c r="W18" s="558"/>
      <c r="X18" s="558"/>
      <c r="Y18" s="558"/>
      <c r="Z18" s="558"/>
      <c r="AA18" s="559"/>
    </row>
    <row r="19" spans="1:27" ht="16.350000000000001" customHeight="1" x14ac:dyDescent="0.45">
      <c r="A19" s="511" t="str">
        <f>'Dev. Budget'!A17:B17</f>
        <v>Environmental Remediation</v>
      </c>
      <c r="B19" s="512">
        <f>'Dev. Budget'!C17</f>
        <v>0</v>
      </c>
      <c r="C19" s="289"/>
      <c r="D19" s="289"/>
      <c r="E19" s="289"/>
      <c r="F19" s="289"/>
      <c r="G19" s="289"/>
      <c r="H19" s="289"/>
      <c r="I19" s="289"/>
      <c r="J19" s="289"/>
      <c r="K19" s="289"/>
      <c r="L19" s="289"/>
      <c r="M19" s="289"/>
      <c r="N19" s="289"/>
      <c r="O19" s="289"/>
      <c r="P19" s="517"/>
      <c r="Q19" s="497">
        <f t="shared" si="3"/>
        <v>0</v>
      </c>
      <c r="R19" s="498">
        <f t="shared" ref="R19:R28" si="4">B19-Q19</f>
        <v>0</v>
      </c>
      <c r="S19" s="498"/>
      <c r="T19" s="498"/>
      <c r="U19" s="766"/>
      <c r="V19" s="558"/>
      <c r="W19" s="558"/>
      <c r="X19" s="558"/>
      <c r="Y19" s="558"/>
      <c r="Z19" s="558"/>
      <c r="AA19" s="559"/>
    </row>
    <row r="20" spans="1:27" ht="16.350000000000001" customHeight="1" x14ac:dyDescent="0.45">
      <c r="A20" s="511" t="str">
        <f>'Dev. Budget'!A18:B18</f>
        <v>Site Work</v>
      </c>
      <c r="B20" s="512">
        <f>'Dev. Budget'!C18</f>
        <v>0</v>
      </c>
      <c r="C20" s="289"/>
      <c r="D20" s="289"/>
      <c r="E20" s="289"/>
      <c r="F20" s="289"/>
      <c r="G20" s="289"/>
      <c r="H20" s="289"/>
      <c r="I20" s="289"/>
      <c r="J20" s="289"/>
      <c r="K20" s="289"/>
      <c r="L20" s="289"/>
      <c r="M20" s="289"/>
      <c r="N20" s="289"/>
      <c r="O20" s="289"/>
      <c r="P20" s="289"/>
      <c r="Q20" s="497">
        <f t="shared" si="3"/>
        <v>0</v>
      </c>
      <c r="R20" s="498">
        <f t="shared" si="4"/>
        <v>0</v>
      </c>
      <c r="S20" s="498"/>
      <c r="T20" s="498">
        <f>B20</f>
        <v>0</v>
      </c>
      <c r="U20" s="766"/>
      <c r="V20" s="558"/>
      <c r="W20" s="558"/>
      <c r="X20" s="558"/>
      <c r="Y20" s="558"/>
      <c r="Z20" s="558"/>
      <c r="AA20" s="559"/>
    </row>
    <row r="21" spans="1:27" ht="16.350000000000001" customHeight="1" x14ac:dyDescent="0.45">
      <c r="A21" s="511" t="str">
        <f>'Dev. Budget'!A19:B19</f>
        <v xml:space="preserve">Structures </v>
      </c>
      <c r="B21" s="512">
        <f>'Dev. Budget'!C19</f>
        <v>0</v>
      </c>
      <c r="C21" s="289"/>
      <c r="D21" s="289"/>
      <c r="E21" s="289"/>
      <c r="F21" s="289"/>
      <c r="G21" s="289"/>
      <c r="H21" s="289"/>
      <c r="I21" s="289"/>
      <c r="J21" s="289"/>
      <c r="K21" s="289"/>
      <c r="L21" s="289"/>
      <c r="M21" s="289"/>
      <c r="N21" s="289"/>
      <c r="O21" s="289"/>
      <c r="P21" s="289"/>
      <c r="Q21" s="497">
        <f t="shared" si="3"/>
        <v>0</v>
      </c>
      <c r="R21" s="498">
        <f t="shared" si="4"/>
        <v>0</v>
      </c>
      <c r="S21" s="498"/>
      <c r="T21" s="498"/>
      <c r="U21" s="766" t="s">
        <v>715</v>
      </c>
      <c r="V21" s="558"/>
      <c r="W21" s="558"/>
      <c r="X21" s="558"/>
      <c r="Y21" s="558"/>
      <c r="Z21" s="558"/>
      <c r="AA21" s="559"/>
    </row>
    <row r="22" spans="1:27" ht="16.350000000000001" customHeight="1" x14ac:dyDescent="0.45">
      <c r="A22" s="511" t="str">
        <f>'Dev. Budget'!A20:B20</f>
        <v>General Requirements</v>
      </c>
      <c r="B22" s="512">
        <f>'Dev. Budget'!C20</f>
        <v>0</v>
      </c>
      <c r="C22" s="289"/>
      <c r="D22" s="289"/>
      <c r="E22" s="289"/>
      <c r="F22" s="289"/>
      <c r="G22" s="289"/>
      <c r="H22" s="289"/>
      <c r="I22" s="289"/>
      <c r="J22" s="289"/>
      <c r="K22" s="289"/>
      <c r="L22" s="289"/>
      <c r="M22" s="289"/>
      <c r="N22" s="289"/>
      <c r="O22" s="289"/>
      <c r="P22" s="517"/>
      <c r="Q22" s="497">
        <f t="shared" si="3"/>
        <v>0</v>
      </c>
      <c r="R22" s="498">
        <f t="shared" si="4"/>
        <v>0</v>
      </c>
      <c r="S22" s="498"/>
      <c r="T22" s="498"/>
      <c r="U22" s="766"/>
      <c r="V22" s="558"/>
      <c r="W22" s="558"/>
      <c r="X22" s="558"/>
      <c r="Y22" s="558"/>
      <c r="Z22" s="558"/>
      <c r="AA22" s="559"/>
    </row>
    <row r="23" spans="1:27" ht="16.350000000000001" customHeight="1" x14ac:dyDescent="0.45">
      <c r="A23" s="511" t="str">
        <f>'Dev. Budget'!A21:B21</f>
        <v>GC Overhead</v>
      </c>
      <c r="B23" s="512">
        <f>'Dev. Budget'!C21</f>
        <v>0</v>
      </c>
      <c r="C23" s="289"/>
      <c r="D23" s="289"/>
      <c r="E23" s="289"/>
      <c r="F23" s="289"/>
      <c r="G23" s="289"/>
      <c r="H23" s="289"/>
      <c r="I23" s="289"/>
      <c r="J23" s="289"/>
      <c r="K23" s="289"/>
      <c r="L23" s="289"/>
      <c r="M23" s="289"/>
      <c r="N23" s="289"/>
      <c r="O23" s="289"/>
      <c r="P23" s="517"/>
      <c r="Q23" s="497">
        <f t="shared" si="3"/>
        <v>0</v>
      </c>
      <c r="R23" s="498">
        <f t="shared" si="4"/>
        <v>0</v>
      </c>
      <c r="S23" s="498"/>
      <c r="T23" s="498"/>
      <c r="U23" s="766"/>
      <c r="V23" s="558"/>
      <c r="W23" s="558"/>
      <c r="X23" s="558"/>
      <c r="Y23" s="558"/>
      <c r="Z23" s="558"/>
      <c r="AA23" s="559"/>
    </row>
    <row r="24" spans="1:27" ht="16.350000000000001" customHeight="1" x14ac:dyDescent="0.45">
      <c r="A24" s="511" t="str">
        <f>'Dev. Budget'!A22:B22</f>
        <v>GC Profit</v>
      </c>
      <c r="B24" s="512">
        <f>'Dev. Budget'!C22</f>
        <v>0</v>
      </c>
      <c r="C24" s="289"/>
      <c r="D24" s="289"/>
      <c r="E24" s="289"/>
      <c r="F24" s="289"/>
      <c r="G24" s="289"/>
      <c r="H24" s="289"/>
      <c r="I24" s="289"/>
      <c r="J24" s="289"/>
      <c r="K24" s="289"/>
      <c r="L24" s="289"/>
      <c r="M24" s="289"/>
      <c r="N24" s="289"/>
      <c r="O24" s="289"/>
      <c r="P24" s="517"/>
      <c r="Q24" s="497">
        <f t="shared" si="3"/>
        <v>0</v>
      </c>
      <c r="R24" s="498">
        <f t="shared" si="4"/>
        <v>0</v>
      </c>
      <c r="S24" s="498"/>
      <c r="T24" s="498"/>
      <c r="U24" s="766"/>
      <c r="V24" s="558"/>
      <c r="W24" s="558"/>
      <c r="X24" s="558"/>
      <c r="Y24" s="558"/>
      <c r="Z24" s="558"/>
      <c r="AA24" s="559"/>
    </row>
    <row r="25" spans="1:27" ht="16.350000000000001" customHeight="1" x14ac:dyDescent="0.45">
      <c r="A25" s="511" t="str">
        <f>'Dev. Budget'!A23:B23</f>
        <v>General Liability Insurance</v>
      </c>
      <c r="B25" s="512">
        <f>'Dev. Budget'!C23</f>
        <v>0</v>
      </c>
      <c r="C25" s="289"/>
      <c r="D25" s="289"/>
      <c r="E25" s="289"/>
      <c r="F25" s="289"/>
      <c r="G25" s="289"/>
      <c r="H25" s="289"/>
      <c r="I25" s="289"/>
      <c r="J25" s="289"/>
      <c r="K25" s="289"/>
      <c r="L25" s="289"/>
      <c r="M25" s="289"/>
      <c r="N25" s="289"/>
      <c r="O25" s="289"/>
      <c r="P25" s="517"/>
      <c r="Q25" s="497">
        <f t="shared" si="3"/>
        <v>0</v>
      </c>
      <c r="R25" s="498">
        <f t="shared" si="4"/>
        <v>0</v>
      </c>
      <c r="S25" s="498"/>
      <c r="T25" s="498">
        <f>B25</f>
        <v>0</v>
      </c>
      <c r="U25" s="766"/>
      <c r="V25" s="558"/>
      <c r="W25" s="558"/>
      <c r="X25" s="558"/>
      <c r="Y25" s="558"/>
      <c r="Z25" s="558"/>
      <c r="AA25" s="559"/>
    </row>
    <row r="26" spans="1:27" ht="16.350000000000001" customHeight="1" x14ac:dyDescent="0.45">
      <c r="A26" s="515" t="str">
        <f>'Dev. Budget'!A24:B24</f>
        <v>Performance &amp; Payment Bonds</v>
      </c>
      <c r="B26" s="512">
        <f>'Dev. Budget'!C24</f>
        <v>0</v>
      </c>
      <c r="C26" s="289"/>
      <c r="D26" s="289"/>
      <c r="E26" s="289"/>
      <c r="F26" s="289"/>
      <c r="G26" s="289"/>
      <c r="H26" s="289"/>
      <c r="I26" s="289"/>
      <c r="J26" s="289"/>
      <c r="K26" s="289"/>
      <c r="L26" s="289"/>
      <c r="M26" s="289"/>
      <c r="N26" s="289"/>
      <c r="O26" s="289"/>
      <c r="P26" s="517"/>
      <c r="Q26" s="497">
        <f t="shared" si="3"/>
        <v>0</v>
      </c>
      <c r="R26" s="498">
        <f t="shared" si="4"/>
        <v>0</v>
      </c>
      <c r="S26" s="498"/>
      <c r="T26" s="498">
        <f>B26</f>
        <v>0</v>
      </c>
      <c r="U26" s="766"/>
      <c r="V26" s="558"/>
      <c r="W26" s="558"/>
      <c r="X26" s="558"/>
      <c r="Y26" s="558"/>
      <c r="Z26" s="558"/>
      <c r="AA26" s="559"/>
    </row>
    <row r="27" spans="1:27" ht="16.350000000000001" customHeight="1" x14ac:dyDescent="0.45">
      <c r="A27" s="515" t="str">
        <f>'Dev. Budget'!A25:B25</f>
        <v>Other: (specify)</v>
      </c>
      <c r="B27" s="512">
        <f>'Dev. Budget'!C25</f>
        <v>0</v>
      </c>
      <c r="C27" s="289"/>
      <c r="D27" s="289"/>
      <c r="E27" s="289"/>
      <c r="F27" s="289"/>
      <c r="G27" s="289"/>
      <c r="H27" s="289"/>
      <c r="I27" s="289"/>
      <c r="J27" s="289"/>
      <c r="K27" s="289"/>
      <c r="L27" s="289"/>
      <c r="M27" s="289"/>
      <c r="N27" s="289"/>
      <c r="O27" s="289"/>
      <c r="P27" s="517"/>
      <c r="Q27" s="497">
        <f t="shared" si="3"/>
        <v>0</v>
      </c>
      <c r="R27" s="498">
        <f t="shared" si="4"/>
        <v>0</v>
      </c>
      <c r="S27" s="498"/>
      <c r="T27" s="498"/>
      <c r="U27" s="766"/>
      <c r="V27" s="558"/>
      <c r="W27" s="558"/>
      <c r="X27" s="558"/>
      <c r="Y27" s="558"/>
      <c r="Z27" s="558"/>
      <c r="AA27" s="559"/>
    </row>
    <row r="28" spans="1:27" ht="16.350000000000001" customHeight="1" x14ac:dyDescent="0.45">
      <c r="A28" s="515" t="str">
        <f>'Dev. Budget'!A26:B26</f>
        <v>Other: (specify)</v>
      </c>
      <c r="B28" s="512">
        <f>'Dev. Budget'!C26</f>
        <v>0</v>
      </c>
      <c r="C28" s="289"/>
      <c r="D28" s="289"/>
      <c r="E28" s="289"/>
      <c r="F28" s="289"/>
      <c r="G28" s="289"/>
      <c r="H28" s="289"/>
      <c r="I28" s="289"/>
      <c r="J28" s="289"/>
      <c r="K28" s="289"/>
      <c r="L28" s="289"/>
      <c r="M28" s="289"/>
      <c r="N28" s="289"/>
      <c r="O28" s="289"/>
      <c r="P28" s="517"/>
      <c r="Q28" s="497">
        <f t="shared" si="3"/>
        <v>0</v>
      </c>
      <c r="R28" s="498">
        <f t="shared" si="4"/>
        <v>0</v>
      </c>
      <c r="S28" s="498"/>
      <c r="T28" s="498"/>
      <c r="U28" s="766"/>
      <c r="V28" s="558"/>
      <c r="W28" s="558"/>
      <c r="X28" s="558"/>
      <c r="Y28" s="558"/>
      <c r="Z28" s="558"/>
      <c r="AA28" s="559"/>
    </row>
    <row r="29" spans="1:27" ht="16.350000000000001" customHeight="1" x14ac:dyDescent="0.45">
      <c r="A29" s="516" t="str">
        <f>'Dev. Budget'!A27:B27</f>
        <v>Total Rehabilitation Costs</v>
      </c>
      <c r="B29" s="514">
        <f>'Dev. Budget'!C27</f>
        <v>0</v>
      </c>
      <c r="C29" s="514">
        <f>SUM(C17:C28)</f>
        <v>0</v>
      </c>
      <c r="D29" s="514">
        <f>SUM(D17:D28)</f>
        <v>0</v>
      </c>
      <c r="E29" s="514">
        <f t="shared" ref="E29:O29" si="5">SUM(E17:E28)</f>
        <v>0</v>
      </c>
      <c r="F29" s="514">
        <f t="shared" si="5"/>
        <v>0</v>
      </c>
      <c r="G29" s="514">
        <f t="shared" si="5"/>
        <v>0</v>
      </c>
      <c r="H29" s="514">
        <f t="shared" si="5"/>
        <v>0</v>
      </c>
      <c r="I29" s="514">
        <f t="shared" si="5"/>
        <v>0</v>
      </c>
      <c r="J29" s="514">
        <f t="shared" si="5"/>
        <v>0</v>
      </c>
      <c r="K29" s="514">
        <f t="shared" si="5"/>
        <v>0</v>
      </c>
      <c r="L29" s="514">
        <f t="shared" si="5"/>
        <v>0</v>
      </c>
      <c r="M29" s="514">
        <f>SUM(M17:M28)</f>
        <v>0</v>
      </c>
      <c r="N29" s="514">
        <f t="shared" si="5"/>
        <v>0</v>
      </c>
      <c r="O29" s="514">
        <f t="shared" si="5"/>
        <v>0</v>
      </c>
      <c r="P29" s="514"/>
      <c r="Q29" s="500">
        <f>SUM(Q17:Q28)</f>
        <v>0</v>
      </c>
      <c r="R29" s="499">
        <f>SUM(R17:R28)</f>
        <v>0</v>
      </c>
      <c r="S29" s="499">
        <f>SUM(S17:S28)</f>
        <v>0</v>
      </c>
      <c r="T29" s="499">
        <f>SUM(T17:T28)</f>
        <v>0</v>
      </c>
      <c r="U29" s="766"/>
      <c r="V29" s="558"/>
      <c r="W29" s="558"/>
      <c r="X29" s="558"/>
      <c r="Y29" s="558"/>
      <c r="Z29" s="558"/>
      <c r="AA29" s="559"/>
    </row>
    <row r="30" spans="1:27" ht="16.350000000000001" customHeight="1" x14ac:dyDescent="0.45">
      <c r="A30" s="46" t="str">
        <f>'Dev. Budget'!A28:B28</f>
        <v>RELOCATION</v>
      </c>
      <c r="B30" s="290"/>
      <c r="C30" s="290"/>
      <c r="D30" s="290"/>
      <c r="E30" s="290"/>
      <c r="F30" s="290"/>
      <c r="G30" s="290"/>
      <c r="H30" s="290"/>
      <c r="I30" s="290"/>
      <c r="J30" s="290"/>
      <c r="K30" s="290"/>
      <c r="L30" s="290"/>
      <c r="M30" s="290"/>
      <c r="N30" s="290"/>
      <c r="O30" s="290"/>
      <c r="P30" s="290"/>
      <c r="Q30" s="46"/>
      <c r="R30" s="46"/>
      <c r="S30" s="46"/>
      <c r="T30" s="46"/>
      <c r="U30" s="766"/>
      <c r="V30" s="558"/>
      <c r="W30" s="558"/>
      <c r="X30" s="558"/>
      <c r="Y30" s="558"/>
      <c r="Z30" s="558"/>
      <c r="AA30" s="559"/>
    </row>
    <row r="31" spans="1:27" ht="16.350000000000001" customHeight="1" x14ac:dyDescent="0.45">
      <c r="A31" s="511" t="str">
        <f>'Dev. Budget'!A29:B29</f>
        <v xml:space="preserve">Temporary Relocation </v>
      </c>
      <c r="B31" s="512">
        <f>'Dev. Budget'!C29</f>
        <v>0</v>
      </c>
      <c r="C31" s="289"/>
      <c r="D31" s="289"/>
      <c r="E31" s="289"/>
      <c r="F31" s="289"/>
      <c r="G31" s="289"/>
      <c r="H31" s="289"/>
      <c r="I31" s="289"/>
      <c r="J31" s="289"/>
      <c r="K31" s="289"/>
      <c r="L31" s="289"/>
      <c r="M31" s="289"/>
      <c r="N31" s="289"/>
      <c r="O31" s="289"/>
      <c r="P31" s="517"/>
      <c r="Q31" s="497">
        <f>SUM(C31:P31)</f>
        <v>0</v>
      </c>
      <c r="R31" s="498">
        <f>B31-Q31</f>
        <v>0</v>
      </c>
      <c r="S31" s="498"/>
      <c r="T31" s="498"/>
      <c r="U31" s="766"/>
      <c r="V31" s="558"/>
      <c r="W31" s="558"/>
      <c r="X31" s="558"/>
      <c r="Y31" s="558"/>
      <c r="Z31" s="558"/>
      <c r="AA31" s="559"/>
    </row>
    <row r="32" spans="1:27" ht="16.350000000000001" customHeight="1" x14ac:dyDescent="0.45">
      <c r="A32" s="511" t="str">
        <f>'Dev. Budget'!A30:B30</f>
        <v xml:space="preserve">Permanent Relocation </v>
      </c>
      <c r="B32" s="512">
        <f>'Dev. Budget'!C30</f>
        <v>0</v>
      </c>
      <c r="C32" s="289"/>
      <c r="D32" s="289"/>
      <c r="E32" s="289"/>
      <c r="F32" s="289"/>
      <c r="G32" s="289"/>
      <c r="H32" s="289"/>
      <c r="I32" s="289"/>
      <c r="J32" s="289"/>
      <c r="K32" s="289"/>
      <c r="L32" s="289"/>
      <c r="M32" s="289"/>
      <c r="N32" s="289"/>
      <c r="O32" s="289"/>
      <c r="P32" s="517"/>
      <c r="Q32" s="497">
        <f>SUM(C32:P32)</f>
        <v>0</v>
      </c>
      <c r="R32" s="498">
        <f>B32-Q32</f>
        <v>0</v>
      </c>
      <c r="S32" s="498"/>
      <c r="T32" s="498"/>
      <c r="U32" s="766"/>
      <c r="V32" s="558"/>
      <c r="W32" s="558"/>
      <c r="X32" s="558"/>
      <c r="Y32" s="558"/>
      <c r="Z32" s="558"/>
      <c r="AA32" s="559"/>
    </row>
    <row r="33" spans="1:27" ht="16.350000000000001" customHeight="1" x14ac:dyDescent="0.45">
      <c r="A33" s="516" t="str">
        <f>'Dev. Budget'!A31:B31</f>
        <v xml:space="preserve">Total Relocation </v>
      </c>
      <c r="B33" s="514">
        <f>'Dev. Budget'!C31</f>
        <v>0</v>
      </c>
      <c r="C33" s="514">
        <f>SUM(C31:C32)</f>
        <v>0</v>
      </c>
      <c r="D33" s="514">
        <f t="shared" ref="D33:N33" si="6">SUM(D31:D32)</f>
        <v>0</v>
      </c>
      <c r="E33" s="514">
        <f t="shared" si="6"/>
        <v>0</v>
      </c>
      <c r="F33" s="514">
        <f t="shared" si="6"/>
        <v>0</v>
      </c>
      <c r="G33" s="514">
        <f t="shared" si="6"/>
        <v>0</v>
      </c>
      <c r="H33" s="514">
        <f t="shared" si="6"/>
        <v>0</v>
      </c>
      <c r="I33" s="514">
        <f t="shared" si="6"/>
        <v>0</v>
      </c>
      <c r="J33" s="514">
        <f t="shared" si="6"/>
        <v>0</v>
      </c>
      <c r="K33" s="514">
        <f t="shared" si="6"/>
        <v>0</v>
      </c>
      <c r="L33" s="514">
        <f t="shared" si="6"/>
        <v>0</v>
      </c>
      <c r="M33" s="514">
        <f>SUM(M31:M32)</f>
        <v>0</v>
      </c>
      <c r="N33" s="514">
        <f t="shared" si="6"/>
        <v>0</v>
      </c>
      <c r="O33" s="514">
        <f>SUM(O31:O32)</f>
        <v>0</v>
      </c>
      <c r="P33" s="514"/>
      <c r="Q33" s="500">
        <f>SUM(Q31:Q32)</f>
        <v>0</v>
      </c>
      <c r="R33" s="499">
        <f>B33-Q33</f>
        <v>0</v>
      </c>
      <c r="S33" s="499">
        <f>SUM(R31:R32)</f>
        <v>0</v>
      </c>
      <c r="T33" s="499">
        <f>SUM(S31:S32)</f>
        <v>0</v>
      </c>
      <c r="U33" s="766"/>
      <c r="V33" s="558"/>
      <c r="W33" s="558"/>
      <c r="X33" s="558"/>
      <c r="Y33" s="558"/>
      <c r="Z33" s="558"/>
      <c r="AA33" s="559"/>
    </row>
    <row r="34" spans="1:27" ht="16.350000000000001" customHeight="1" x14ac:dyDescent="0.45">
      <c r="A34" s="46" t="str">
        <f>'Dev. Budget'!A32:B32</f>
        <v xml:space="preserve">ARCHITECTURAL </v>
      </c>
      <c r="B34" s="290"/>
      <c r="C34" s="290"/>
      <c r="D34" s="290"/>
      <c r="E34" s="290"/>
      <c r="F34" s="290"/>
      <c r="G34" s="290"/>
      <c r="H34" s="290"/>
      <c r="I34" s="290"/>
      <c r="J34" s="290"/>
      <c r="K34" s="290"/>
      <c r="L34" s="290"/>
      <c r="M34" s="290"/>
      <c r="N34" s="290"/>
      <c r="O34" s="290"/>
      <c r="P34" s="290"/>
      <c r="Q34" s="46"/>
      <c r="R34" s="46"/>
      <c r="S34" s="46"/>
      <c r="T34" s="46"/>
      <c r="U34" s="766"/>
      <c r="V34" s="558"/>
      <c r="W34" s="558"/>
      <c r="X34" s="558"/>
      <c r="Y34" s="558"/>
      <c r="Z34" s="558"/>
      <c r="AA34" s="559"/>
    </row>
    <row r="35" spans="1:27" ht="16.350000000000001" customHeight="1" x14ac:dyDescent="0.45">
      <c r="A35" s="511" t="str">
        <f>'Dev. Budget'!A33:B33</f>
        <v>Design</v>
      </c>
      <c r="B35" s="512">
        <f>'Dev. Budget'!C33</f>
        <v>0</v>
      </c>
      <c r="C35" s="289"/>
      <c r="D35" s="289"/>
      <c r="E35" s="289"/>
      <c r="F35" s="289"/>
      <c r="G35" s="289"/>
      <c r="H35" s="289"/>
      <c r="I35" s="289"/>
      <c r="J35" s="289"/>
      <c r="K35" s="289"/>
      <c r="L35" s="289"/>
      <c r="M35" s="289"/>
      <c r="N35" s="289"/>
      <c r="O35" s="289"/>
      <c r="P35" s="517"/>
      <c r="Q35" s="497">
        <f>SUM(C35:P35)</f>
        <v>0</v>
      </c>
      <c r="R35" s="498">
        <f>B35-Q35</f>
        <v>0</v>
      </c>
      <c r="S35" s="498"/>
      <c r="T35" s="498">
        <f>B35</f>
        <v>0</v>
      </c>
      <c r="U35" s="766"/>
      <c r="V35" s="558"/>
      <c r="W35" s="558"/>
      <c r="X35" s="558"/>
      <c r="Y35" s="558"/>
      <c r="Z35" s="558"/>
      <c r="AA35" s="559"/>
    </row>
    <row r="36" spans="1:27" ht="16.350000000000001" customHeight="1" x14ac:dyDescent="0.45">
      <c r="A36" s="511" t="str">
        <f>'Dev. Budget'!A34:B34</f>
        <v>Supervision</v>
      </c>
      <c r="B36" s="512">
        <f>'Dev. Budget'!C34</f>
        <v>0</v>
      </c>
      <c r="C36" s="289"/>
      <c r="D36" s="289"/>
      <c r="E36" s="289"/>
      <c r="F36" s="289"/>
      <c r="G36" s="289"/>
      <c r="H36" s="289"/>
      <c r="I36" s="289"/>
      <c r="J36" s="289"/>
      <c r="K36" s="289"/>
      <c r="L36" s="289"/>
      <c r="M36" s="289"/>
      <c r="N36" s="289"/>
      <c r="O36" s="289"/>
      <c r="P36" s="517"/>
      <c r="Q36" s="497">
        <f t="shared" ref="Q36:Q37" si="7">SUM(C36:P36)</f>
        <v>0</v>
      </c>
      <c r="R36" s="498">
        <f>B36-Q36</f>
        <v>0</v>
      </c>
      <c r="S36" s="498"/>
      <c r="T36" s="498"/>
      <c r="U36" s="766"/>
      <c r="V36" s="558"/>
      <c r="W36" s="558"/>
      <c r="X36" s="558"/>
      <c r="Y36" s="558"/>
      <c r="Z36" s="558"/>
      <c r="AA36" s="559"/>
    </row>
    <row r="37" spans="1:27" ht="16.350000000000001" customHeight="1" x14ac:dyDescent="0.45">
      <c r="A37" s="515" t="str">
        <f>'Dev. Budget'!A35:B35</f>
        <v>Other: (specify)</v>
      </c>
      <c r="B37" s="512">
        <f>'Dev. Budget'!C35</f>
        <v>0</v>
      </c>
      <c r="C37" s="289"/>
      <c r="D37" s="289"/>
      <c r="E37" s="289"/>
      <c r="F37" s="289"/>
      <c r="G37" s="289"/>
      <c r="H37" s="289"/>
      <c r="I37" s="289"/>
      <c r="J37" s="289"/>
      <c r="K37" s="289"/>
      <c r="L37" s="289"/>
      <c r="M37" s="289"/>
      <c r="N37" s="289"/>
      <c r="O37" s="289"/>
      <c r="P37" s="517"/>
      <c r="Q37" s="497">
        <f t="shared" si="7"/>
        <v>0</v>
      </c>
      <c r="R37" s="498">
        <f>B37-Q37</f>
        <v>0</v>
      </c>
      <c r="S37" s="498"/>
      <c r="T37" s="498"/>
      <c r="U37" s="766"/>
      <c r="V37" s="558"/>
      <c r="W37" s="558"/>
      <c r="X37" s="558"/>
      <c r="Y37" s="558"/>
      <c r="Z37" s="558"/>
      <c r="AA37" s="559"/>
    </row>
    <row r="38" spans="1:27" ht="16.350000000000001" customHeight="1" x14ac:dyDescent="0.45">
      <c r="A38" s="516" t="str">
        <f>'Dev. Budget'!A36:B36</f>
        <v>Total Architectural Costs</v>
      </c>
      <c r="B38" s="514">
        <f>'Dev. Budget'!C36</f>
        <v>0</v>
      </c>
      <c r="C38" s="514">
        <f>SUM(C35:C37)</f>
        <v>0</v>
      </c>
      <c r="D38" s="514">
        <f t="shared" ref="D38:O38" si="8">SUM(D35:D37)</f>
        <v>0</v>
      </c>
      <c r="E38" s="514">
        <f t="shared" si="8"/>
        <v>0</v>
      </c>
      <c r="F38" s="514">
        <f t="shared" si="8"/>
        <v>0</v>
      </c>
      <c r="G38" s="514">
        <f t="shared" si="8"/>
        <v>0</v>
      </c>
      <c r="H38" s="514">
        <f t="shared" si="8"/>
        <v>0</v>
      </c>
      <c r="I38" s="514">
        <f t="shared" si="8"/>
        <v>0</v>
      </c>
      <c r="J38" s="514">
        <f t="shared" si="8"/>
        <v>0</v>
      </c>
      <c r="K38" s="514">
        <f t="shared" si="8"/>
        <v>0</v>
      </c>
      <c r="L38" s="514">
        <f t="shared" si="8"/>
        <v>0</v>
      </c>
      <c r="M38" s="514">
        <f>SUM(M35:M37)</f>
        <v>0</v>
      </c>
      <c r="N38" s="514">
        <f t="shared" si="8"/>
        <v>0</v>
      </c>
      <c r="O38" s="514">
        <f t="shared" si="8"/>
        <v>0</v>
      </c>
      <c r="P38" s="514"/>
      <c r="Q38" s="500">
        <f>SUM(Q35:Q37)</f>
        <v>0</v>
      </c>
      <c r="R38" s="499">
        <f>B38-Q38</f>
        <v>0</v>
      </c>
      <c r="S38" s="499">
        <f>SUM(S35:S37)</f>
        <v>0</v>
      </c>
      <c r="T38" s="499">
        <f>SUM(T35:T37)</f>
        <v>0</v>
      </c>
      <c r="U38" s="766"/>
      <c r="V38" s="558"/>
      <c r="W38" s="558"/>
      <c r="X38" s="558"/>
      <c r="Y38" s="558"/>
      <c r="Z38" s="558"/>
      <c r="AA38" s="559"/>
    </row>
    <row r="39" spans="1:27" ht="16.350000000000001" customHeight="1" x14ac:dyDescent="0.45">
      <c r="A39" s="46" t="str">
        <f>'Dev. Budget'!A37:B37</f>
        <v xml:space="preserve">SURVEY &amp; ENGINEERING </v>
      </c>
      <c r="B39" s="290"/>
      <c r="C39" s="290"/>
      <c r="D39" s="290"/>
      <c r="E39" s="290"/>
      <c r="F39" s="290"/>
      <c r="G39" s="290"/>
      <c r="H39" s="290"/>
      <c r="I39" s="290"/>
      <c r="J39" s="290"/>
      <c r="K39" s="290"/>
      <c r="L39" s="290"/>
      <c r="M39" s="290"/>
      <c r="N39" s="290"/>
      <c r="O39" s="290"/>
      <c r="P39" s="290"/>
      <c r="Q39" s="46"/>
      <c r="R39" s="46"/>
      <c r="S39" s="46"/>
      <c r="T39" s="46"/>
      <c r="U39" s="766"/>
      <c r="V39" s="558"/>
      <c r="W39" s="558"/>
      <c r="X39" s="558"/>
      <c r="Y39" s="558"/>
      <c r="Z39" s="558"/>
      <c r="AA39" s="559"/>
    </row>
    <row r="40" spans="1:27" ht="16.350000000000001" customHeight="1" x14ac:dyDescent="0.45">
      <c r="A40" s="511" t="str">
        <f>'Dev. Budget'!A38:B38</f>
        <v xml:space="preserve">Engineering </v>
      </c>
      <c r="B40" s="512">
        <f>'Dev. Budget'!C38</f>
        <v>0</v>
      </c>
      <c r="C40" s="289"/>
      <c r="D40" s="289"/>
      <c r="E40" s="289"/>
      <c r="F40" s="289"/>
      <c r="G40" s="289"/>
      <c r="H40" s="289"/>
      <c r="I40" s="289"/>
      <c r="J40" s="289"/>
      <c r="K40" s="289"/>
      <c r="L40" s="289"/>
      <c r="M40" s="289"/>
      <c r="N40" s="289"/>
      <c r="O40" s="289"/>
      <c r="P40" s="517"/>
      <c r="Q40" s="497">
        <f>SUM(C40:P40)</f>
        <v>0</v>
      </c>
      <c r="R40" s="498">
        <f>B40-Q40</f>
        <v>0</v>
      </c>
      <c r="S40" s="498"/>
      <c r="T40" s="498">
        <f>B40</f>
        <v>0</v>
      </c>
      <c r="U40" s="766"/>
      <c r="V40" s="558"/>
      <c r="W40" s="558"/>
      <c r="X40" s="558"/>
      <c r="Y40" s="558"/>
      <c r="Z40" s="558"/>
      <c r="AA40" s="559"/>
    </row>
    <row r="41" spans="1:27" ht="16.350000000000001" customHeight="1" x14ac:dyDescent="0.45">
      <c r="A41" s="511" t="str">
        <f>'Dev. Budget'!A39:B39</f>
        <v xml:space="preserve">ALTA Land Survey </v>
      </c>
      <c r="B41" s="512">
        <f>'Dev. Budget'!C39</f>
        <v>0</v>
      </c>
      <c r="C41" s="289"/>
      <c r="D41" s="289"/>
      <c r="E41" s="289"/>
      <c r="F41" s="289"/>
      <c r="G41" s="289"/>
      <c r="H41" s="289"/>
      <c r="I41" s="289"/>
      <c r="J41" s="289"/>
      <c r="K41" s="289"/>
      <c r="L41" s="289"/>
      <c r="M41" s="289"/>
      <c r="N41" s="289"/>
      <c r="O41" s="289"/>
      <c r="P41" s="517"/>
      <c r="Q41" s="497">
        <f t="shared" ref="Q41:Q42" si="9">SUM(C41:P41)</f>
        <v>0</v>
      </c>
      <c r="R41" s="498">
        <f>B41-Q41</f>
        <v>0</v>
      </c>
      <c r="S41" s="498"/>
      <c r="T41" s="498">
        <f>B41</f>
        <v>0</v>
      </c>
      <c r="U41" s="766"/>
      <c r="V41" s="558"/>
      <c r="W41" s="558"/>
      <c r="X41" s="558"/>
      <c r="Y41" s="558"/>
      <c r="Z41" s="558"/>
      <c r="AA41" s="559"/>
    </row>
    <row r="42" spans="1:27" ht="16.350000000000001" customHeight="1" x14ac:dyDescent="0.45">
      <c r="A42" s="515" t="str">
        <f>'Dev. Budget'!A40:B40</f>
        <v>Other: (specify)</v>
      </c>
      <c r="B42" s="512">
        <f>'Dev. Budget'!C40</f>
        <v>0</v>
      </c>
      <c r="C42" s="289"/>
      <c r="D42" s="289"/>
      <c r="E42" s="289"/>
      <c r="F42" s="289"/>
      <c r="G42" s="289"/>
      <c r="H42" s="289"/>
      <c r="I42" s="289"/>
      <c r="J42" s="289"/>
      <c r="K42" s="289"/>
      <c r="L42" s="289"/>
      <c r="M42" s="289"/>
      <c r="N42" s="289"/>
      <c r="O42" s="289"/>
      <c r="P42" s="517"/>
      <c r="Q42" s="497">
        <f t="shared" si="9"/>
        <v>0</v>
      </c>
      <c r="R42" s="498">
        <f>B42-Q42</f>
        <v>0</v>
      </c>
      <c r="S42" s="498"/>
      <c r="T42" s="498"/>
      <c r="U42" s="766"/>
      <c r="V42" s="558"/>
      <c r="W42" s="558"/>
      <c r="X42" s="558"/>
      <c r="Y42" s="558"/>
      <c r="Z42" s="558"/>
      <c r="AA42" s="559"/>
    </row>
    <row r="43" spans="1:27" ht="16.350000000000001" customHeight="1" x14ac:dyDescent="0.45">
      <c r="A43" s="516" t="str">
        <f>'Dev. Budget'!A41:B41</f>
        <v>Total Survey &amp; Engineering</v>
      </c>
      <c r="B43" s="514">
        <f>'Dev. Budget'!C41</f>
        <v>0</v>
      </c>
      <c r="C43" s="514">
        <f>SUM(C40:C42)</f>
        <v>0</v>
      </c>
      <c r="D43" s="514">
        <f t="shared" ref="D43:O43" si="10">SUM(D40:D42)</f>
        <v>0</v>
      </c>
      <c r="E43" s="514">
        <f t="shared" si="10"/>
        <v>0</v>
      </c>
      <c r="F43" s="514">
        <f t="shared" si="10"/>
        <v>0</v>
      </c>
      <c r="G43" s="514">
        <f t="shared" si="10"/>
        <v>0</v>
      </c>
      <c r="H43" s="514">
        <f t="shared" si="10"/>
        <v>0</v>
      </c>
      <c r="I43" s="514">
        <f t="shared" si="10"/>
        <v>0</v>
      </c>
      <c r="J43" s="514">
        <f t="shared" si="10"/>
        <v>0</v>
      </c>
      <c r="K43" s="514">
        <f t="shared" si="10"/>
        <v>0</v>
      </c>
      <c r="L43" s="514">
        <f>SUM(L40:L42)</f>
        <v>0</v>
      </c>
      <c r="M43" s="514">
        <f>SUM(M40:M42)</f>
        <v>0</v>
      </c>
      <c r="N43" s="514">
        <f t="shared" si="10"/>
        <v>0</v>
      </c>
      <c r="O43" s="514">
        <f t="shared" si="10"/>
        <v>0</v>
      </c>
      <c r="P43" s="514"/>
      <c r="Q43" s="500">
        <f>SUM(Q40:Q42)</f>
        <v>0</v>
      </c>
      <c r="R43" s="499">
        <f>B43-Q43</f>
        <v>0</v>
      </c>
      <c r="S43" s="499">
        <f>SUM(S40:S42)</f>
        <v>0</v>
      </c>
      <c r="T43" s="499">
        <f>SUM(T40:T42)</f>
        <v>0</v>
      </c>
      <c r="U43" s="766"/>
      <c r="V43" s="558"/>
      <c r="W43" s="558"/>
      <c r="X43" s="558"/>
      <c r="Y43" s="558"/>
      <c r="Z43" s="558"/>
      <c r="AA43" s="559"/>
    </row>
    <row r="44" spans="1:27" ht="16.350000000000001" customHeight="1" x14ac:dyDescent="0.45">
      <c r="A44" s="46" t="str">
        <f>'Dev. Budget'!A42:B42</f>
        <v>CONTINGENCY COSTS</v>
      </c>
      <c r="B44" s="290"/>
      <c r="C44" s="290"/>
      <c r="D44" s="290"/>
      <c r="E44" s="290"/>
      <c r="F44" s="290"/>
      <c r="G44" s="290"/>
      <c r="H44" s="290"/>
      <c r="I44" s="290"/>
      <c r="J44" s="290"/>
      <c r="K44" s="290"/>
      <c r="L44" s="290"/>
      <c r="M44" s="290"/>
      <c r="N44" s="290"/>
      <c r="O44" s="290"/>
      <c r="P44" s="290"/>
      <c r="Q44" s="46"/>
      <c r="R44" s="46"/>
      <c r="S44" s="46"/>
      <c r="T44" s="46"/>
      <c r="U44" s="766"/>
      <c r="V44" s="558"/>
      <c r="W44" s="558"/>
      <c r="X44" s="558"/>
      <c r="Y44" s="558"/>
      <c r="Z44" s="558"/>
      <c r="AA44" s="559"/>
    </row>
    <row r="45" spans="1:27" ht="16.350000000000001" customHeight="1" x14ac:dyDescent="0.45">
      <c r="A45" s="515" t="str">
        <f>'Dev. Budget'!A43:B43</f>
        <v>Hard Cost Contingency</v>
      </c>
      <c r="B45" s="512">
        <f>'Dev. Budget'!C43</f>
        <v>0</v>
      </c>
      <c r="C45" s="289"/>
      <c r="D45" s="289"/>
      <c r="E45" s="289"/>
      <c r="F45" s="289"/>
      <c r="G45" s="289"/>
      <c r="H45" s="289"/>
      <c r="I45" s="289"/>
      <c r="J45" s="289"/>
      <c r="K45" s="289"/>
      <c r="L45" s="289"/>
      <c r="M45" s="289"/>
      <c r="N45" s="289"/>
      <c r="O45" s="289"/>
      <c r="P45" s="517"/>
      <c r="Q45" s="497">
        <f>SUM(C45:P45)</f>
        <v>0</v>
      </c>
      <c r="R45" s="498">
        <f>B45-Q45</f>
        <v>0</v>
      </c>
      <c r="S45" s="498"/>
      <c r="T45" s="498">
        <f>B45</f>
        <v>0</v>
      </c>
      <c r="U45" s="766"/>
      <c r="V45" s="558"/>
      <c r="W45" s="558"/>
      <c r="X45" s="558"/>
      <c r="Y45" s="558"/>
      <c r="Z45" s="558"/>
      <c r="AA45" s="559"/>
    </row>
    <row r="46" spans="1:27" ht="16.350000000000001" customHeight="1" x14ac:dyDescent="0.45">
      <c r="A46" s="515" t="str">
        <f>'Dev. Budget'!A44:B44</f>
        <v xml:space="preserve">Soft Cost Contingency </v>
      </c>
      <c r="B46" s="512">
        <f>'Dev. Budget'!C44</f>
        <v>0</v>
      </c>
      <c r="C46" s="289">
        <f>B46</f>
        <v>0</v>
      </c>
      <c r="D46" s="289"/>
      <c r="E46" s="289"/>
      <c r="F46" s="289"/>
      <c r="G46" s="289"/>
      <c r="H46" s="289"/>
      <c r="I46" s="289"/>
      <c r="J46" s="289"/>
      <c r="K46" s="289"/>
      <c r="L46" s="289"/>
      <c r="M46" s="289"/>
      <c r="N46" s="289"/>
      <c r="O46" s="289"/>
      <c r="P46" s="517"/>
      <c r="Q46" s="497">
        <f>SUM(C46:P46)</f>
        <v>0</v>
      </c>
      <c r="R46" s="498">
        <f>B46-Q46</f>
        <v>0</v>
      </c>
      <c r="S46" s="498"/>
      <c r="T46" s="498"/>
      <c r="U46" s="766"/>
      <c r="V46" s="558"/>
      <c r="W46" s="558"/>
      <c r="X46" s="558"/>
      <c r="Y46" s="558"/>
      <c r="Z46" s="558"/>
      <c r="AA46" s="559"/>
    </row>
    <row r="47" spans="1:27" ht="16.350000000000001" customHeight="1" x14ac:dyDescent="0.45">
      <c r="A47" s="516" t="str">
        <f>'Dev. Budget'!A45:B45</f>
        <v>Total Contingency Costs</v>
      </c>
      <c r="B47" s="514">
        <f>'Dev. Budget'!C45</f>
        <v>0</v>
      </c>
      <c r="C47" s="514">
        <f>SUM(C45:C46)</f>
        <v>0</v>
      </c>
      <c r="D47" s="514">
        <f t="shared" ref="D47:O47" si="11">SUM(D45:D46)</f>
        <v>0</v>
      </c>
      <c r="E47" s="514">
        <f t="shared" si="11"/>
        <v>0</v>
      </c>
      <c r="F47" s="514">
        <f>SUM(F45:F46)</f>
        <v>0</v>
      </c>
      <c r="G47" s="514">
        <f t="shared" si="11"/>
        <v>0</v>
      </c>
      <c r="H47" s="514">
        <f t="shared" si="11"/>
        <v>0</v>
      </c>
      <c r="I47" s="514">
        <f t="shared" si="11"/>
        <v>0</v>
      </c>
      <c r="J47" s="514">
        <f t="shared" si="11"/>
        <v>0</v>
      </c>
      <c r="K47" s="514">
        <f t="shared" si="11"/>
        <v>0</v>
      </c>
      <c r="L47" s="514">
        <f t="shared" si="11"/>
        <v>0</v>
      </c>
      <c r="M47" s="514">
        <f>SUM(M45:M46)</f>
        <v>0</v>
      </c>
      <c r="N47" s="514">
        <f t="shared" si="11"/>
        <v>0</v>
      </c>
      <c r="O47" s="514">
        <f t="shared" si="11"/>
        <v>0</v>
      </c>
      <c r="P47" s="514"/>
      <c r="Q47" s="500">
        <f>SUM(Q45:Q46)</f>
        <v>0</v>
      </c>
      <c r="R47" s="499">
        <f>B47-Q47</f>
        <v>0</v>
      </c>
      <c r="S47" s="499">
        <f>SUM(S45:S46)</f>
        <v>0</v>
      </c>
      <c r="T47" s="499">
        <f>SUM(T45:T46)</f>
        <v>0</v>
      </c>
      <c r="U47" s="766"/>
      <c r="V47" s="558"/>
      <c r="W47" s="558"/>
      <c r="X47" s="558"/>
      <c r="Y47" s="558"/>
      <c r="Z47" s="558"/>
      <c r="AA47" s="559"/>
    </row>
    <row r="48" spans="1:27" ht="16.350000000000001" customHeight="1" x14ac:dyDescent="0.45">
      <c r="A48" s="46" t="str">
        <f>'Dev. Budget'!A46:B46</f>
        <v>CONSTRUCTION PERIOD EXPENSES</v>
      </c>
      <c r="B48" s="290"/>
      <c r="C48" s="290"/>
      <c r="D48" s="290"/>
      <c r="E48" s="290"/>
      <c r="F48" s="290"/>
      <c r="G48" s="290"/>
      <c r="H48" s="290"/>
      <c r="I48" s="290"/>
      <c r="J48" s="290"/>
      <c r="K48" s="290"/>
      <c r="L48" s="290"/>
      <c r="M48" s="290"/>
      <c r="N48" s="290"/>
      <c r="O48" s="290"/>
      <c r="P48" s="290"/>
      <c r="Q48" s="46"/>
      <c r="R48" s="46"/>
      <c r="S48" s="46"/>
      <c r="T48" s="46"/>
      <c r="U48" s="766"/>
      <c r="V48" s="558"/>
      <c r="W48" s="558"/>
      <c r="X48" s="558"/>
      <c r="Y48" s="558"/>
      <c r="Z48" s="558"/>
      <c r="AA48" s="559"/>
    </row>
    <row r="49" spans="1:27" ht="16.350000000000001" customHeight="1" x14ac:dyDescent="0.45">
      <c r="A49" s="511" t="str">
        <f>'Dev. Budget'!A47:B47</f>
        <v>Construction Loan Interest</v>
      </c>
      <c r="B49" s="512">
        <f>'Dev. Budget'!C47</f>
        <v>0</v>
      </c>
      <c r="C49" s="289"/>
      <c r="D49" s="289"/>
      <c r="E49" s="289"/>
      <c r="F49" s="289"/>
      <c r="G49" s="289"/>
      <c r="H49" s="289"/>
      <c r="I49" s="289"/>
      <c r="J49" s="289"/>
      <c r="K49" s="289"/>
      <c r="L49" s="289"/>
      <c r="M49" s="289"/>
      <c r="N49" s="289"/>
      <c r="O49" s="289"/>
      <c r="P49" s="517"/>
      <c r="Q49" s="497">
        <f>SUM(C49:P49)</f>
        <v>0</v>
      </c>
      <c r="R49" s="498">
        <f>B49-Q49</f>
        <v>0</v>
      </c>
      <c r="S49" s="498"/>
      <c r="T49" s="498"/>
      <c r="U49" s="766"/>
      <c r="V49" s="558"/>
      <c r="W49" s="558"/>
      <c r="X49" s="558"/>
      <c r="Y49" s="558"/>
      <c r="Z49" s="558"/>
      <c r="AA49" s="559"/>
    </row>
    <row r="50" spans="1:27" ht="16.350000000000001" customHeight="1" x14ac:dyDescent="0.45">
      <c r="A50" s="511" t="str">
        <f>'Dev. Budget'!A48:B48</f>
        <v>Origination Fee</v>
      </c>
      <c r="B50" s="512">
        <f>'Dev. Budget'!C48</f>
        <v>0</v>
      </c>
      <c r="C50" s="289"/>
      <c r="D50" s="289"/>
      <c r="E50" s="289"/>
      <c r="F50" s="289"/>
      <c r="G50" s="289"/>
      <c r="H50" s="289"/>
      <c r="I50" s="289"/>
      <c r="J50" s="289"/>
      <c r="K50" s="289"/>
      <c r="L50" s="289"/>
      <c r="M50" s="289"/>
      <c r="N50" s="289"/>
      <c r="O50" s="289"/>
      <c r="P50" s="517"/>
      <c r="Q50" s="497">
        <f t="shared" ref="Q50:Q62" si="12">SUM(C50:P50)</f>
        <v>0</v>
      </c>
      <c r="R50" s="498">
        <f t="shared" ref="R50:R62" si="13">B50-Q50</f>
        <v>0</v>
      </c>
      <c r="S50" s="498"/>
      <c r="T50" s="498"/>
      <c r="U50" s="766"/>
      <c r="V50" s="558"/>
      <c r="W50" s="558"/>
      <c r="X50" s="558"/>
      <c r="Y50" s="558"/>
      <c r="Z50" s="558"/>
      <c r="AA50" s="559"/>
    </row>
    <row r="51" spans="1:27" ht="16.350000000000001" customHeight="1" x14ac:dyDescent="0.45">
      <c r="A51" s="511" t="str">
        <f>'Dev. Budget'!A49:B49</f>
        <v>Credit Enhancement &amp; App. Fee</v>
      </c>
      <c r="B51" s="512">
        <f>'Dev. Budget'!C49</f>
        <v>0</v>
      </c>
      <c r="C51" s="289"/>
      <c r="D51" s="289"/>
      <c r="E51" s="289"/>
      <c r="F51" s="289"/>
      <c r="G51" s="289"/>
      <c r="H51" s="289"/>
      <c r="I51" s="289"/>
      <c r="J51" s="289"/>
      <c r="K51" s="289"/>
      <c r="L51" s="289"/>
      <c r="M51" s="289"/>
      <c r="N51" s="289"/>
      <c r="O51" s="289"/>
      <c r="P51" s="517"/>
      <c r="Q51" s="497">
        <f t="shared" si="12"/>
        <v>0</v>
      </c>
      <c r="R51" s="498">
        <f t="shared" si="13"/>
        <v>0</v>
      </c>
      <c r="S51" s="498"/>
      <c r="T51" s="498"/>
      <c r="U51" s="766"/>
      <c r="V51" s="558"/>
      <c r="W51" s="558"/>
      <c r="X51" s="558"/>
      <c r="Y51" s="558"/>
      <c r="Z51" s="558"/>
      <c r="AA51" s="559"/>
    </row>
    <row r="52" spans="1:27" ht="16.350000000000001" customHeight="1" x14ac:dyDescent="0.45">
      <c r="A52" s="511" t="str">
        <f>'Dev. Budget'!A50:B50</f>
        <v>Owner Paid Bonds/Insurance</v>
      </c>
      <c r="B52" s="512">
        <f>'Dev. Budget'!C50</f>
        <v>0</v>
      </c>
      <c r="C52" s="289"/>
      <c r="D52" s="289"/>
      <c r="E52" s="289"/>
      <c r="F52" s="289"/>
      <c r="G52" s="289"/>
      <c r="H52" s="289"/>
      <c r="I52" s="289"/>
      <c r="J52" s="289"/>
      <c r="K52" s="289"/>
      <c r="L52" s="289"/>
      <c r="M52" s="289"/>
      <c r="N52" s="289"/>
      <c r="O52" s="289"/>
      <c r="P52" s="517"/>
      <c r="Q52" s="497">
        <f t="shared" si="12"/>
        <v>0</v>
      </c>
      <c r="R52" s="498">
        <f t="shared" si="13"/>
        <v>0</v>
      </c>
      <c r="S52" s="498"/>
      <c r="T52" s="498"/>
      <c r="U52" s="766"/>
      <c r="V52" s="558"/>
      <c r="W52" s="558"/>
      <c r="X52" s="558"/>
      <c r="Y52" s="558"/>
      <c r="Z52" s="558"/>
      <c r="AA52" s="559"/>
    </row>
    <row r="53" spans="1:27" ht="16.350000000000001" customHeight="1" x14ac:dyDescent="0.45">
      <c r="A53" s="511" t="str">
        <f>'Dev. Budget'!A51:B51</f>
        <v>Lender Inspection Fees</v>
      </c>
      <c r="B53" s="512">
        <f>'Dev. Budget'!C51</f>
        <v>0</v>
      </c>
      <c r="C53" s="289"/>
      <c r="D53" s="289"/>
      <c r="E53" s="289"/>
      <c r="F53" s="289"/>
      <c r="G53" s="289"/>
      <c r="H53" s="289"/>
      <c r="I53" s="289"/>
      <c r="J53" s="289"/>
      <c r="K53" s="289"/>
      <c r="L53" s="289"/>
      <c r="M53" s="289"/>
      <c r="N53" s="289"/>
      <c r="O53" s="289"/>
      <c r="P53" s="517"/>
      <c r="Q53" s="497">
        <f t="shared" si="12"/>
        <v>0</v>
      </c>
      <c r="R53" s="498">
        <f t="shared" si="13"/>
        <v>0</v>
      </c>
      <c r="S53" s="498"/>
      <c r="T53" s="498"/>
      <c r="U53" s="766"/>
      <c r="V53" s="558"/>
      <c r="W53" s="558"/>
      <c r="X53" s="558"/>
      <c r="Y53" s="558"/>
      <c r="Z53" s="558"/>
      <c r="AA53" s="559"/>
    </row>
    <row r="54" spans="1:27" ht="16.350000000000001" customHeight="1" x14ac:dyDescent="0.45">
      <c r="A54" s="511" t="str">
        <f>'Dev. Budget'!A52:B52</f>
        <v xml:space="preserve">Taxes During Construction </v>
      </c>
      <c r="B54" s="512">
        <f>'Dev. Budget'!C52</f>
        <v>0</v>
      </c>
      <c r="C54" s="289"/>
      <c r="D54" s="289"/>
      <c r="E54" s="289"/>
      <c r="F54" s="289"/>
      <c r="G54" s="289"/>
      <c r="H54" s="289"/>
      <c r="I54" s="289"/>
      <c r="J54" s="289"/>
      <c r="K54" s="289"/>
      <c r="L54" s="289"/>
      <c r="M54" s="289"/>
      <c r="N54" s="289"/>
      <c r="O54" s="289"/>
      <c r="P54" s="517"/>
      <c r="Q54" s="497">
        <f t="shared" si="12"/>
        <v>0</v>
      </c>
      <c r="R54" s="498">
        <f t="shared" si="13"/>
        <v>0</v>
      </c>
      <c r="S54" s="498"/>
      <c r="T54" s="498"/>
      <c r="U54" s="766"/>
      <c r="V54" s="558"/>
      <c r="W54" s="558"/>
      <c r="X54" s="558"/>
      <c r="Y54" s="558"/>
      <c r="Z54" s="558"/>
      <c r="AA54" s="559"/>
    </row>
    <row r="55" spans="1:27" ht="16.350000000000001" customHeight="1" x14ac:dyDescent="0.45">
      <c r="A55" s="511" t="str">
        <f>'Dev. Budget'!A53:B53</f>
        <v>Prevailing Wage Monitor</v>
      </c>
      <c r="B55" s="512">
        <f>'Dev. Budget'!C53</f>
        <v>0</v>
      </c>
      <c r="C55" s="289"/>
      <c r="D55" s="289"/>
      <c r="E55" s="289"/>
      <c r="F55" s="289"/>
      <c r="G55" s="289"/>
      <c r="H55" s="289"/>
      <c r="I55" s="289"/>
      <c r="J55" s="289"/>
      <c r="K55" s="289"/>
      <c r="L55" s="289"/>
      <c r="M55" s="289"/>
      <c r="N55" s="289"/>
      <c r="O55" s="289"/>
      <c r="P55" s="517"/>
      <c r="Q55" s="497">
        <f t="shared" si="12"/>
        <v>0</v>
      </c>
      <c r="R55" s="498">
        <f t="shared" si="13"/>
        <v>0</v>
      </c>
      <c r="S55" s="498"/>
      <c r="T55" s="498">
        <f>B54</f>
        <v>0</v>
      </c>
      <c r="U55" s="766"/>
      <c r="V55" s="558"/>
      <c r="W55" s="558"/>
      <c r="X55" s="558"/>
      <c r="Y55" s="558"/>
      <c r="Z55" s="558"/>
      <c r="AA55" s="559"/>
    </row>
    <row r="56" spans="1:27" ht="16.350000000000001" customHeight="1" x14ac:dyDescent="0.45">
      <c r="A56" s="511" t="str">
        <f>'Dev. Budget'!A54:B54</f>
        <v>Insurance During Construction</v>
      </c>
      <c r="B56" s="512">
        <f>'Dev. Budget'!C54</f>
        <v>0</v>
      </c>
      <c r="C56" s="289"/>
      <c r="D56" s="289"/>
      <c r="E56" s="289"/>
      <c r="F56" s="289"/>
      <c r="G56" s="289"/>
      <c r="H56" s="289"/>
      <c r="I56" s="289"/>
      <c r="J56" s="289"/>
      <c r="K56" s="289"/>
      <c r="L56" s="289"/>
      <c r="M56" s="289"/>
      <c r="N56" s="289"/>
      <c r="O56" s="289"/>
      <c r="P56" s="517"/>
      <c r="Q56" s="497">
        <f t="shared" si="12"/>
        <v>0</v>
      </c>
      <c r="R56" s="498">
        <f t="shared" si="13"/>
        <v>0</v>
      </c>
      <c r="S56" s="498"/>
      <c r="T56" s="498">
        <f>B56</f>
        <v>0</v>
      </c>
      <c r="U56" s="766"/>
      <c r="V56" s="558"/>
      <c r="W56" s="558"/>
      <c r="X56" s="558"/>
      <c r="Y56" s="558"/>
      <c r="Z56" s="558"/>
      <c r="AA56" s="559"/>
    </row>
    <row r="57" spans="1:27" ht="15.75" customHeight="1" x14ac:dyDescent="0.45">
      <c r="A57" s="511" t="str">
        <f>'Dev. Budget'!A55:B55</f>
        <v>Title and Recording Fees</v>
      </c>
      <c r="B57" s="512">
        <f>'Dev. Budget'!C55</f>
        <v>0</v>
      </c>
      <c r="C57" s="289"/>
      <c r="D57" s="289"/>
      <c r="E57" s="289"/>
      <c r="F57" s="289"/>
      <c r="G57" s="289"/>
      <c r="H57" s="289"/>
      <c r="I57" s="289"/>
      <c r="J57" s="289"/>
      <c r="K57" s="289"/>
      <c r="L57" s="289"/>
      <c r="M57" s="289"/>
      <c r="N57" s="289"/>
      <c r="O57" s="289"/>
      <c r="P57" s="517"/>
      <c r="Q57" s="497">
        <f t="shared" si="12"/>
        <v>0</v>
      </c>
      <c r="R57" s="498">
        <f t="shared" si="13"/>
        <v>0</v>
      </c>
      <c r="S57" s="498"/>
      <c r="T57" s="498">
        <f>B57</f>
        <v>0</v>
      </c>
      <c r="U57" s="766"/>
      <c r="V57" s="558"/>
      <c r="W57" s="558"/>
      <c r="X57" s="558"/>
      <c r="Y57" s="558"/>
      <c r="Z57" s="558"/>
      <c r="AA57" s="559"/>
    </row>
    <row r="58" spans="1:27" ht="16.350000000000001" customHeight="1" x14ac:dyDescent="0.45">
      <c r="A58" s="511" t="str">
        <f>'Dev. Budget'!A56:B56</f>
        <v>Green Consultant</v>
      </c>
      <c r="B58" s="512">
        <f>'Dev. Budget'!C56</f>
        <v>0</v>
      </c>
      <c r="C58" s="289"/>
      <c r="D58" s="289"/>
      <c r="E58" s="289"/>
      <c r="F58" s="289"/>
      <c r="G58" s="289"/>
      <c r="H58" s="289"/>
      <c r="I58" s="289"/>
      <c r="J58" s="289"/>
      <c r="K58" s="289"/>
      <c r="L58" s="289"/>
      <c r="M58" s="289"/>
      <c r="N58" s="289"/>
      <c r="O58" s="289"/>
      <c r="P58" s="517"/>
      <c r="Q58" s="497">
        <f t="shared" si="12"/>
        <v>0</v>
      </c>
      <c r="R58" s="498">
        <f t="shared" si="13"/>
        <v>0</v>
      </c>
      <c r="S58" s="498"/>
      <c r="T58" s="498"/>
      <c r="U58" s="766"/>
      <c r="V58" s="558"/>
      <c r="W58" s="558"/>
      <c r="X58" s="558"/>
      <c r="Y58" s="558"/>
      <c r="Z58" s="558"/>
      <c r="AA58" s="559"/>
    </row>
    <row r="59" spans="1:27" ht="16.350000000000001" customHeight="1" x14ac:dyDescent="0.45">
      <c r="A59" s="515" t="str">
        <f>'Dev. Budget'!A57:B57</f>
        <v xml:space="preserve">Predevelopment Loan Interest &amp; Fees </v>
      </c>
      <c r="B59" s="512">
        <f>'Dev. Budget'!C57</f>
        <v>0</v>
      </c>
      <c r="C59" s="289"/>
      <c r="D59" s="289"/>
      <c r="E59" s="289"/>
      <c r="F59" s="289"/>
      <c r="G59" s="289"/>
      <c r="H59" s="289"/>
      <c r="I59" s="289"/>
      <c r="J59" s="289"/>
      <c r="K59" s="289"/>
      <c r="L59" s="289"/>
      <c r="M59" s="289"/>
      <c r="N59" s="289"/>
      <c r="O59" s="289"/>
      <c r="P59" s="517"/>
      <c r="Q59" s="497">
        <f t="shared" si="12"/>
        <v>0</v>
      </c>
      <c r="R59" s="498">
        <f t="shared" si="13"/>
        <v>0</v>
      </c>
      <c r="S59" s="498"/>
      <c r="T59" s="498"/>
      <c r="U59" s="766"/>
      <c r="V59" s="558"/>
      <c r="W59" s="558"/>
      <c r="X59" s="558"/>
      <c r="Y59" s="558"/>
      <c r="Z59" s="558"/>
      <c r="AA59" s="559"/>
    </row>
    <row r="60" spans="1:27" ht="16.350000000000001" customHeight="1" x14ac:dyDescent="0.45">
      <c r="A60" s="515" t="str">
        <f>'Dev. Budget'!A58:B58</f>
        <v>Other: (specify): Other Lender Expenses</v>
      </c>
      <c r="B60" s="512">
        <f>'Dev. Budget'!C58</f>
        <v>0</v>
      </c>
      <c r="C60" s="289"/>
      <c r="D60" s="289"/>
      <c r="E60" s="289"/>
      <c r="F60" s="289"/>
      <c r="G60" s="289"/>
      <c r="H60" s="289"/>
      <c r="I60" s="289"/>
      <c r="J60" s="289"/>
      <c r="K60" s="289"/>
      <c r="L60" s="289"/>
      <c r="M60" s="289"/>
      <c r="N60" s="289"/>
      <c r="O60" s="289"/>
      <c r="P60" s="517"/>
      <c r="Q60" s="497">
        <f t="shared" si="12"/>
        <v>0</v>
      </c>
      <c r="R60" s="498">
        <f t="shared" si="13"/>
        <v>0</v>
      </c>
      <c r="S60" s="498"/>
      <c r="T60" s="498"/>
      <c r="U60" s="766"/>
      <c r="V60" s="558"/>
      <c r="W60" s="558"/>
      <c r="X60" s="558"/>
      <c r="Y60" s="558"/>
      <c r="Z60" s="558"/>
      <c r="AA60" s="559"/>
    </row>
    <row r="61" spans="1:27" ht="16.350000000000001" customHeight="1" x14ac:dyDescent="0.45">
      <c r="A61" s="515" t="str">
        <f>'Dev. Budget'!A59:B59</f>
        <v xml:space="preserve">Other: (specify): Construction Period Interest </v>
      </c>
      <c r="B61" s="512">
        <f>'Dev. Budget'!C59</f>
        <v>0</v>
      </c>
      <c r="C61" s="289"/>
      <c r="D61" s="289"/>
      <c r="E61" s="289"/>
      <c r="F61" s="289"/>
      <c r="G61" s="289"/>
      <c r="H61" s="289">
        <f>B61</f>
        <v>0</v>
      </c>
      <c r="I61" s="289"/>
      <c r="J61" s="289"/>
      <c r="K61" s="289"/>
      <c r="L61" s="289"/>
      <c r="M61" s="289"/>
      <c r="N61" s="289"/>
      <c r="O61" s="289"/>
      <c r="P61" s="517"/>
      <c r="Q61" s="497">
        <f t="shared" si="12"/>
        <v>0</v>
      </c>
      <c r="R61" s="498">
        <f t="shared" si="13"/>
        <v>0</v>
      </c>
      <c r="S61" s="498"/>
      <c r="T61" s="498">
        <f>B61</f>
        <v>0</v>
      </c>
      <c r="U61" s="766"/>
      <c r="V61" s="558"/>
      <c r="W61" s="558"/>
      <c r="X61" s="558"/>
      <c r="Y61" s="558"/>
      <c r="Z61" s="558"/>
      <c r="AA61" s="559"/>
    </row>
    <row r="62" spans="1:27" ht="16.350000000000001" customHeight="1" x14ac:dyDescent="0.45">
      <c r="A62" s="515" t="str">
        <f>'Dev. Budget'!A60:B60</f>
        <v>Other: (specify): Utility Company Fees</v>
      </c>
      <c r="B62" s="512">
        <f>'Dev. Budget'!C60</f>
        <v>0</v>
      </c>
      <c r="C62" s="289"/>
      <c r="D62" s="289"/>
      <c r="E62" s="289"/>
      <c r="F62" s="289"/>
      <c r="G62" s="289"/>
      <c r="H62" s="289"/>
      <c r="I62" s="289"/>
      <c r="J62" s="289"/>
      <c r="K62" s="289"/>
      <c r="L62" s="289"/>
      <c r="M62" s="289"/>
      <c r="N62" s="289"/>
      <c r="O62" s="289"/>
      <c r="P62" s="517"/>
      <c r="Q62" s="497">
        <f t="shared" si="12"/>
        <v>0</v>
      </c>
      <c r="R62" s="498">
        <f t="shared" si="13"/>
        <v>0</v>
      </c>
      <c r="S62" s="498"/>
      <c r="T62" s="498">
        <f>B62</f>
        <v>0</v>
      </c>
      <c r="U62" s="766"/>
      <c r="V62" s="558"/>
      <c r="W62" s="558"/>
      <c r="X62" s="558"/>
      <c r="Y62" s="558"/>
      <c r="Z62" s="558"/>
      <c r="AA62" s="559"/>
    </row>
    <row r="63" spans="1:27" ht="16.350000000000001" customHeight="1" x14ac:dyDescent="0.45">
      <c r="A63" s="516" t="str">
        <f>'Dev. Budget'!A61:B61</f>
        <v>Total Construction Expenses</v>
      </c>
      <c r="B63" s="514">
        <f>'Dev. Budget'!C61</f>
        <v>0</v>
      </c>
      <c r="C63" s="514">
        <f>SUM(C49:C62)</f>
        <v>0</v>
      </c>
      <c r="D63" s="514">
        <f>SUM(D49:D62)</f>
        <v>0</v>
      </c>
      <c r="E63" s="514">
        <f t="shared" ref="E63:O63" si="14">SUM(E49:E62)</f>
        <v>0</v>
      </c>
      <c r="F63" s="514">
        <f>SUM(F49:F62)</f>
        <v>0</v>
      </c>
      <c r="G63" s="514">
        <f t="shared" si="14"/>
        <v>0</v>
      </c>
      <c r="H63" s="514">
        <f t="shared" si="14"/>
        <v>0</v>
      </c>
      <c r="I63" s="514">
        <f t="shared" si="14"/>
        <v>0</v>
      </c>
      <c r="J63" s="514">
        <f t="shared" si="14"/>
        <v>0</v>
      </c>
      <c r="K63" s="514">
        <f t="shared" si="14"/>
        <v>0</v>
      </c>
      <c r="L63" s="514">
        <f t="shared" si="14"/>
        <v>0</v>
      </c>
      <c r="M63" s="514">
        <f>SUM(M49:M62)</f>
        <v>0</v>
      </c>
      <c r="N63" s="514">
        <f t="shared" si="14"/>
        <v>0</v>
      </c>
      <c r="O63" s="514">
        <f t="shared" si="14"/>
        <v>0</v>
      </c>
      <c r="P63" s="514"/>
      <c r="Q63" s="500">
        <f>SUM(Q49:Q62)</f>
        <v>0</v>
      </c>
      <c r="R63" s="499">
        <f>B63-Q63</f>
        <v>0</v>
      </c>
      <c r="S63" s="499">
        <f>SUM(S49:S62)</f>
        <v>0</v>
      </c>
      <c r="T63" s="499">
        <f>SUM(T49:T62)</f>
        <v>0</v>
      </c>
      <c r="U63" s="766"/>
      <c r="V63" s="558"/>
      <c r="W63" s="558"/>
      <c r="X63" s="558"/>
      <c r="Y63" s="558"/>
      <c r="Z63" s="558"/>
      <c r="AA63" s="559"/>
    </row>
    <row r="64" spans="1:27" ht="16.350000000000001" customHeight="1" x14ac:dyDescent="0.45">
      <c r="A64" s="46" t="str">
        <f>'Dev. Budget'!A62:B62</f>
        <v>PERMANENT FINANCING EXPENSES</v>
      </c>
      <c r="B64" s="290"/>
      <c r="C64" s="290"/>
      <c r="D64" s="290"/>
      <c r="E64" s="290"/>
      <c r="F64" s="290"/>
      <c r="G64" s="290"/>
      <c r="H64" s="290"/>
      <c r="I64" s="290"/>
      <c r="J64" s="290"/>
      <c r="K64" s="290"/>
      <c r="L64" s="290"/>
      <c r="M64" s="290"/>
      <c r="N64" s="290"/>
      <c r="O64" s="290"/>
      <c r="P64" s="290"/>
      <c r="Q64" s="46"/>
      <c r="R64" s="46"/>
      <c r="S64" s="46"/>
      <c r="T64" s="46"/>
      <c r="U64" s="766"/>
      <c r="V64" s="558"/>
      <c r="W64" s="558"/>
      <c r="X64" s="558"/>
      <c r="Y64" s="558"/>
      <c r="Z64" s="558"/>
      <c r="AA64" s="559"/>
    </row>
    <row r="65" spans="1:27" ht="16.350000000000001" customHeight="1" x14ac:dyDescent="0.45">
      <c r="A65" s="511" t="str">
        <f>'Dev. Budget'!A63:B63</f>
        <v>Loan Origination Fee(s)</v>
      </c>
      <c r="B65" s="512">
        <f>'Dev. Budget'!C63</f>
        <v>0</v>
      </c>
      <c r="C65" s="289"/>
      <c r="D65" s="289"/>
      <c r="E65" s="289"/>
      <c r="F65" s="289"/>
      <c r="G65" s="289"/>
      <c r="H65" s="289"/>
      <c r="I65" s="289"/>
      <c r="J65" s="289"/>
      <c r="K65" s="289"/>
      <c r="L65" s="289"/>
      <c r="M65" s="289"/>
      <c r="N65" s="289"/>
      <c r="O65" s="289"/>
      <c r="P65" s="517"/>
      <c r="Q65" s="497">
        <f>SUM(C65:P65)</f>
        <v>0</v>
      </c>
      <c r="R65" s="498">
        <f>B65-Q65</f>
        <v>0</v>
      </c>
      <c r="S65" s="498"/>
      <c r="T65" s="498"/>
      <c r="U65" s="766"/>
      <c r="V65" s="558"/>
      <c r="W65" s="558"/>
      <c r="X65" s="558"/>
      <c r="Y65" s="558"/>
      <c r="Z65" s="558"/>
      <c r="AA65" s="559"/>
    </row>
    <row r="66" spans="1:27" ht="16.350000000000001" customHeight="1" x14ac:dyDescent="0.45">
      <c r="A66" s="511" t="str">
        <f>'Dev. Budget'!A64:B64</f>
        <v>Credit Enhancement &amp; App. Fee</v>
      </c>
      <c r="B66" s="512">
        <f>'Dev. Budget'!C64</f>
        <v>0</v>
      </c>
      <c r="C66" s="289"/>
      <c r="D66" s="289"/>
      <c r="E66" s="289"/>
      <c r="F66" s="289"/>
      <c r="G66" s="289"/>
      <c r="H66" s="289"/>
      <c r="I66" s="289"/>
      <c r="J66" s="289"/>
      <c r="K66" s="289"/>
      <c r="L66" s="289"/>
      <c r="M66" s="289"/>
      <c r="N66" s="289"/>
      <c r="O66" s="289"/>
      <c r="P66" s="517"/>
      <c r="Q66" s="497">
        <f t="shared" ref="Q66:Q71" si="15">SUM(C66:P66)</f>
        <v>0</v>
      </c>
      <c r="R66" s="498">
        <f t="shared" ref="R66:R72" si="16">B66-Q66</f>
        <v>0</v>
      </c>
      <c r="S66" s="498"/>
      <c r="T66" s="498"/>
      <c r="U66" s="766"/>
      <c r="V66" s="558"/>
      <c r="W66" s="558"/>
      <c r="X66" s="558"/>
      <c r="Y66" s="558"/>
      <c r="Z66" s="558"/>
      <c r="AA66" s="559"/>
    </row>
    <row r="67" spans="1:27" ht="16.350000000000001" customHeight="1" x14ac:dyDescent="0.45">
      <c r="A67" s="511" t="str">
        <f>'Dev. Budget'!A65:B65</f>
        <v>Title and Recording</v>
      </c>
      <c r="B67" s="512">
        <f>'Dev. Budget'!C65</f>
        <v>0</v>
      </c>
      <c r="C67" s="289"/>
      <c r="D67" s="289"/>
      <c r="E67" s="289"/>
      <c r="F67" s="289"/>
      <c r="G67" s="289"/>
      <c r="H67" s="289"/>
      <c r="I67" s="289"/>
      <c r="J67" s="289"/>
      <c r="K67" s="289"/>
      <c r="L67" s="289"/>
      <c r="M67" s="289"/>
      <c r="N67" s="289"/>
      <c r="O67" s="289"/>
      <c r="P67" s="517"/>
      <c r="Q67" s="497">
        <f t="shared" si="15"/>
        <v>0</v>
      </c>
      <c r="R67" s="498">
        <f t="shared" si="16"/>
        <v>0</v>
      </c>
      <c r="S67" s="498"/>
      <c r="T67" s="498"/>
      <c r="U67" s="766"/>
      <c r="V67" s="558"/>
      <c r="W67" s="558"/>
      <c r="X67" s="558"/>
      <c r="Y67" s="558"/>
      <c r="Z67" s="558"/>
      <c r="AA67" s="559"/>
    </row>
    <row r="68" spans="1:27" ht="16.350000000000001" customHeight="1" x14ac:dyDescent="0.45">
      <c r="A68" s="511" t="str">
        <f>'Dev. Budget'!A66:B66</f>
        <v xml:space="preserve">Property Taxes  </v>
      </c>
      <c r="B68" s="512">
        <f>'Dev. Budget'!C66</f>
        <v>0</v>
      </c>
      <c r="C68" s="289"/>
      <c r="D68" s="289"/>
      <c r="E68" s="289"/>
      <c r="F68" s="289"/>
      <c r="G68" s="289"/>
      <c r="H68" s="289"/>
      <c r="I68" s="289"/>
      <c r="J68" s="289"/>
      <c r="K68" s="289"/>
      <c r="L68" s="289"/>
      <c r="M68" s="289"/>
      <c r="N68" s="289"/>
      <c r="O68" s="289"/>
      <c r="P68" s="517"/>
      <c r="Q68" s="497">
        <f t="shared" si="15"/>
        <v>0</v>
      </c>
      <c r="R68" s="498">
        <f t="shared" si="16"/>
        <v>0</v>
      </c>
      <c r="S68" s="498"/>
      <c r="T68" s="498"/>
      <c r="U68" s="766"/>
      <c r="V68" s="558"/>
      <c r="W68" s="558"/>
      <c r="X68" s="558"/>
      <c r="Y68" s="558"/>
      <c r="Z68" s="558"/>
      <c r="AA68" s="559"/>
    </row>
    <row r="69" spans="1:27" ht="16.350000000000001" customHeight="1" x14ac:dyDescent="0.45">
      <c r="A69" s="515" t="str">
        <f>'Dev. Budget'!A67:B67</f>
        <v xml:space="preserve">Insurance </v>
      </c>
      <c r="B69" s="512">
        <f>'Dev. Budget'!C67</f>
        <v>0</v>
      </c>
      <c r="C69" s="289"/>
      <c r="D69" s="289"/>
      <c r="E69" s="289"/>
      <c r="F69" s="289"/>
      <c r="G69" s="289"/>
      <c r="H69" s="289"/>
      <c r="I69" s="289"/>
      <c r="J69" s="289"/>
      <c r="K69" s="289"/>
      <c r="L69" s="289"/>
      <c r="M69" s="289"/>
      <c r="N69" s="289"/>
      <c r="O69" s="289"/>
      <c r="P69" s="517"/>
      <c r="Q69" s="497">
        <f t="shared" si="15"/>
        <v>0</v>
      </c>
      <c r="R69" s="498">
        <f t="shared" si="16"/>
        <v>0</v>
      </c>
      <c r="S69" s="498"/>
      <c r="T69" s="498"/>
      <c r="U69" s="766"/>
      <c r="V69" s="558"/>
      <c r="W69" s="558"/>
      <c r="X69" s="558"/>
      <c r="Y69" s="558"/>
      <c r="Z69" s="558"/>
      <c r="AA69" s="559"/>
    </row>
    <row r="70" spans="1:27" ht="16.350000000000001" customHeight="1" x14ac:dyDescent="0.45">
      <c r="A70" s="515" t="str">
        <f>'Dev. Budget'!A68:B68</f>
        <v>Other: (specify)</v>
      </c>
      <c r="B70" s="512">
        <f>'Dev. Budget'!C68</f>
        <v>0</v>
      </c>
      <c r="C70" s="289"/>
      <c r="D70" s="289"/>
      <c r="E70" s="289"/>
      <c r="F70" s="289"/>
      <c r="G70" s="289"/>
      <c r="H70" s="289"/>
      <c r="I70" s="289"/>
      <c r="J70" s="289"/>
      <c r="K70" s="289"/>
      <c r="L70" s="289"/>
      <c r="M70" s="289"/>
      <c r="N70" s="289"/>
      <c r="O70" s="289"/>
      <c r="P70" s="517"/>
      <c r="Q70" s="497">
        <f t="shared" si="15"/>
        <v>0</v>
      </c>
      <c r="R70" s="498">
        <f t="shared" si="16"/>
        <v>0</v>
      </c>
      <c r="S70" s="498"/>
      <c r="T70" s="498"/>
      <c r="U70" s="766"/>
      <c r="V70" s="558"/>
      <c r="W70" s="558"/>
      <c r="X70" s="558"/>
      <c r="Y70" s="558"/>
      <c r="Z70" s="558"/>
      <c r="AA70" s="559"/>
    </row>
    <row r="71" spans="1:27" ht="16.350000000000001" customHeight="1" x14ac:dyDescent="0.45">
      <c r="A71" s="515" t="str">
        <f>'Dev. Budget'!A69:B69</f>
        <v>Other: (specify)</v>
      </c>
      <c r="B71" s="512">
        <f>'Dev. Budget'!C69</f>
        <v>0</v>
      </c>
      <c r="C71" s="289"/>
      <c r="D71" s="289"/>
      <c r="E71" s="289"/>
      <c r="F71" s="289"/>
      <c r="G71" s="289"/>
      <c r="H71" s="289"/>
      <c r="I71" s="289"/>
      <c r="J71" s="289"/>
      <c r="K71" s="289"/>
      <c r="L71" s="289"/>
      <c r="M71" s="289"/>
      <c r="N71" s="289"/>
      <c r="O71" s="289"/>
      <c r="P71" s="517"/>
      <c r="Q71" s="497">
        <f t="shared" si="15"/>
        <v>0</v>
      </c>
      <c r="R71" s="498">
        <f t="shared" si="16"/>
        <v>0</v>
      </c>
      <c r="S71" s="498"/>
      <c r="T71" s="498"/>
      <c r="U71" s="766"/>
      <c r="V71" s="558"/>
      <c r="W71" s="558"/>
      <c r="X71" s="558"/>
      <c r="Y71" s="558"/>
      <c r="Z71" s="558"/>
      <c r="AA71" s="559"/>
    </row>
    <row r="72" spans="1:27" ht="16.350000000000001" customHeight="1" x14ac:dyDescent="0.45">
      <c r="A72" s="516" t="str">
        <f>'Dev. Budget'!A70:B70</f>
        <v>Total Permanent Financing</v>
      </c>
      <c r="B72" s="514">
        <f>'Dev. Budget'!C70</f>
        <v>0</v>
      </c>
      <c r="C72" s="514">
        <f>SUM(C65:C71)</f>
        <v>0</v>
      </c>
      <c r="D72" s="514">
        <f t="shared" ref="D72:O72" si="17">SUM(D65:D71)</f>
        <v>0</v>
      </c>
      <c r="E72" s="514">
        <f t="shared" si="17"/>
        <v>0</v>
      </c>
      <c r="F72" s="514">
        <f t="shared" si="17"/>
        <v>0</v>
      </c>
      <c r="G72" s="514">
        <f t="shared" si="17"/>
        <v>0</v>
      </c>
      <c r="H72" s="514">
        <f t="shared" si="17"/>
        <v>0</v>
      </c>
      <c r="I72" s="514">
        <f t="shared" si="17"/>
        <v>0</v>
      </c>
      <c r="J72" s="514">
        <f t="shared" si="17"/>
        <v>0</v>
      </c>
      <c r="K72" s="514">
        <f t="shared" si="17"/>
        <v>0</v>
      </c>
      <c r="L72" s="514">
        <f t="shared" si="17"/>
        <v>0</v>
      </c>
      <c r="M72" s="514">
        <f>SUM(M65:M71)</f>
        <v>0</v>
      </c>
      <c r="N72" s="514">
        <f t="shared" si="17"/>
        <v>0</v>
      </c>
      <c r="O72" s="514">
        <f t="shared" si="17"/>
        <v>0</v>
      </c>
      <c r="P72" s="514"/>
      <c r="Q72" s="500">
        <f>SUM(Q65:Q71)</f>
        <v>0</v>
      </c>
      <c r="R72" s="499">
        <f t="shared" si="16"/>
        <v>0</v>
      </c>
      <c r="S72" s="499">
        <f>SUM(S65:S71)</f>
        <v>0</v>
      </c>
      <c r="T72" s="499">
        <f>SUM(T65:T71)</f>
        <v>0</v>
      </c>
      <c r="U72" s="766"/>
      <c r="V72" s="558"/>
      <c r="W72" s="558"/>
      <c r="X72" s="558"/>
      <c r="Y72" s="558"/>
      <c r="Z72" s="558"/>
      <c r="AA72" s="559"/>
    </row>
    <row r="73" spans="1:27" ht="16.350000000000001" customHeight="1" x14ac:dyDescent="0.45">
      <c r="A73" s="46" t="str">
        <f>'Dev. Budget'!A71:B71</f>
        <v>LEGAL FEES</v>
      </c>
      <c r="B73" s="290"/>
      <c r="C73" s="290"/>
      <c r="D73" s="290"/>
      <c r="E73" s="290"/>
      <c r="F73" s="290"/>
      <c r="G73" s="290"/>
      <c r="H73" s="290"/>
      <c r="I73" s="290"/>
      <c r="J73" s="290"/>
      <c r="K73" s="290"/>
      <c r="L73" s="290"/>
      <c r="M73" s="290"/>
      <c r="N73" s="290"/>
      <c r="O73" s="290"/>
      <c r="P73" s="290"/>
      <c r="Q73" s="46"/>
      <c r="R73" s="46"/>
      <c r="S73" s="46"/>
      <c r="T73" s="46"/>
      <c r="U73" s="766"/>
      <c r="V73" s="558"/>
      <c r="W73" s="558"/>
      <c r="X73" s="558"/>
      <c r="Y73" s="558"/>
      <c r="Z73" s="558"/>
      <c r="AA73" s="559"/>
    </row>
    <row r="74" spans="1:27" ht="16.350000000000001" customHeight="1" x14ac:dyDescent="0.45">
      <c r="A74" s="511" t="str">
        <f>'Dev. Budget'!A72:B72</f>
        <v>Construction Lender Legal Expenses</v>
      </c>
      <c r="B74" s="512">
        <f>'Dev. Budget'!C72</f>
        <v>0</v>
      </c>
      <c r="C74" s="289"/>
      <c r="D74" s="289"/>
      <c r="E74" s="289"/>
      <c r="F74" s="289"/>
      <c r="G74" s="289"/>
      <c r="H74" s="289"/>
      <c r="I74" s="289"/>
      <c r="J74" s="289"/>
      <c r="K74" s="289"/>
      <c r="L74" s="289"/>
      <c r="M74" s="289"/>
      <c r="N74" s="289"/>
      <c r="O74" s="289"/>
      <c r="P74" s="517"/>
      <c r="Q74" s="497">
        <f>SUM(C74:P74)</f>
        <v>0</v>
      </c>
      <c r="R74" s="498">
        <f t="shared" ref="R74:R79" si="18">B74-Q74</f>
        <v>0</v>
      </c>
      <c r="S74" s="498"/>
      <c r="T74" s="498"/>
      <c r="U74" s="766"/>
      <c r="V74" s="558"/>
      <c r="W74" s="558"/>
      <c r="X74" s="558"/>
      <c r="Y74" s="558"/>
      <c r="Z74" s="558"/>
      <c r="AA74" s="559"/>
    </row>
    <row r="75" spans="1:27" ht="16.350000000000001" customHeight="1" x14ac:dyDescent="0.45">
      <c r="A75" s="511" t="str">
        <f>'Dev. Budget'!A73:B73</f>
        <v>Permanent Lender Legal Fees</v>
      </c>
      <c r="B75" s="512">
        <f>'Dev. Budget'!C73</f>
        <v>0</v>
      </c>
      <c r="C75" s="289"/>
      <c r="D75" s="289"/>
      <c r="E75" s="289"/>
      <c r="F75" s="289"/>
      <c r="G75" s="289"/>
      <c r="H75" s="289"/>
      <c r="I75" s="289"/>
      <c r="J75" s="289"/>
      <c r="K75" s="289"/>
      <c r="L75" s="289"/>
      <c r="M75" s="289"/>
      <c r="N75" s="289"/>
      <c r="O75" s="289"/>
      <c r="P75" s="517"/>
      <c r="Q75" s="497">
        <f t="shared" ref="Q75:Q78" si="19">SUM(C75:P75)</f>
        <v>0</v>
      </c>
      <c r="R75" s="498">
        <f t="shared" si="18"/>
        <v>0</v>
      </c>
      <c r="S75" s="498"/>
      <c r="T75" s="498"/>
      <c r="U75" s="766"/>
      <c r="V75" s="558"/>
      <c r="W75" s="558"/>
      <c r="X75" s="558"/>
      <c r="Y75" s="558"/>
      <c r="Z75" s="558"/>
      <c r="AA75" s="559"/>
    </row>
    <row r="76" spans="1:27" ht="16.350000000000001" customHeight="1" x14ac:dyDescent="0.45">
      <c r="A76" s="511" t="str">
        <f>'Dev. Budget'!A74:B74</f>
        <v>Organizational Legal Fees</v>
      </c>
      <c r="B76" s="512">
        <f>'Dev. Budget'!C74</f>
        <v>0</v>
      </c>
      <c r="C76" s="289"/>
      <c r="D76" s="289"/>
      <c r="E76" s="289"/>
      <c r="F76" s="289"/>
      <c r="G76" s="289"/>
      <c r="H76" s="289"/>
      <c r="I76" s="289"/>
      <c r="J76" s="289"/>
      <c r="K76" s="289"/>
      <c r="L76" s="289"/>
      <c r="M76" s="289"/>
      <c r="N76" s="289"/>
      <c r="O76" s="289"/>
      <c r="P76" s="517"/>
      <c r="Q76" s="497">
        <f t="shared" si="19"/>
        <v>0</v>
      </c>
      <c r="R76" s="498">
        <f t="shared" si="18"/>
        <v>0</v>
      </c>
      <c r="S76" s="498"/>
      <c r="T76" s="498"/>
      <c r="U76" s="766"/>
      <c r="V76" s="558"/>
      <c r="W76" s="558"/>
      <c r="X76" s="558"/>
      <c r="Y76" s="558"/>
      <c r="Z76" s="558"/>
      <c r="AA76" s="559"/>
    </row>
    <row r="77" spans="1:27" ht="16.350000000000001" customHeight="1" x14ac:dyDescent="0.45">
      <c r="A77" s="511" t="str">
        <f>'Dev. Budget'!A75:B75</f>
        <v>Other: (specify): Syndication Legal</v>
      </c>
      <c r="B77" s="512">
        <f>'Dev. Budget'!C75</f>
        <v>0</v>
      </c>
      <c r="C77" s="289"/>
      <c r="D77" s="289"/>
      <c r="E77" s="289"/>
      <c r="F77" s="289"/>
      <c r="G77" s="289"/>
      <c r="H77" s="289"/>
      <c r="I77" s="289"/>
      <c r="J77" s="289"/>
      <c r="K77" s="289"/>
      <c r="L77" s="289"/>
      <c r="M77" s="289"/>
      <c r="N77" s="289"/>
      <c r="O77" s="289"/>
      <c r="P77" s="517"/>
      <c r="Q77" s="497">
        <f t="shared" si="19"/>
        <v>0</v>
      </c>
      <c r="R77" s="498">
        <f t="shared" si="18"/>
        <v>0</v>
      </c>
      <c r="S77" s="498"/>
      <c r="T77" s="498"/>
      <c r="U77" s="766"/>
      <c r="V77" s="558"/>
      <c r="W77" s="558"/>
      <c r="X77" s="558"/>
      <c r="Y77" s="558"/>
      <c r="Z77" s="558"/>
      <c r="AA77" s="559"/>
    </row>
    <row r="78" spans="1:27" ht="16.350000000000001" customHeight="1" x14ac:dyDescent="0.45">
      <c r="A78" s="511" t="str">
        <f>'Dev. Budget'!A76:B76</f>
        <v>Other: (specify): Bond Counsel</v>
      </c>
      <c r="B78" s="512">
        <f>'Dev. Budget'!C76</f>
        <v>0</v>
      </c>
      <c r="C78" s="289"/>
      <c r="D78" s="289"/>
      <c r="E78" s="289"/>
      <c r="F78" s="289"/>
      <c r="G78" s="289"/>
      <c r="H78" s="289"/>
      <c r="I78" s="289"/>
      <c r="J78" s="289"/>
      <c r="K78" s="289"/>
      <c r="L78" s="289"/>
      <c r="M78" s="289"/>
      <c r="N78" s="289"/>
      <c r="O78" s="289"/>
      <c r="P78" s="517"/>
      <c r="Q78" s="497">
        <f t="shared" si="19"/>
        <v>0</v>
      </c>
      <c r="R78" s="498">
        <f t="shared" si="18"/>
        <v>0</v>
      </c>
      <c r="S78" s="498"/>
      <c r="T78" s="498"/>
      <c r="U78" s="766"/>
      <c r="V78" s="558"/>
      <c r="W78" s="558"/>
      <c r="X78" s="558"/>
      <c r="Y78" s="558"/>
      <c r="Z78" s="558"/>
      <c r="AA78" s="559"/>
    </row>
    <row r="79" spans="1:27" ht="16.350000000000001" customHeight="1" x14ac:dyDescent="0.45">
      <c r="A79" s="516" t="str">
        <f>'Dev. Budget'!A77:B77</f>
        <v>Total Legal Fees</v>
      </c>
      <c r="B79" s="514">
        <f>'Dev. Budget'!C77</f>
        <v>0</v>
      </c>
      <c r="C79" s="514">
        <f>SUM(C74:C78)</f>
        <v>0</v>
      </c>
      <c r="D79" s="514">
        <f t="shared" ref="D79:O79" si="20">SUM(D74:D78)</f>
        <v>0</v>
      </c>
      <c r="E79" s="514">
        <f t="shared" si="20"/>
        <v>0</v>
      </c>
      <c r="F79" s="514">
        <f>SUM(F74:F78)</f>
        <v>0</v>
      </c>
      <c r="G79" s="514">
        <f t="shared" si="20"/>
        <v>0</v>
      </c>
      <c r="H79" s="514">
        <f t="shared" si="20"/>
        <v>0</v>
      </c>
      <c r="I79" s="514">
        <f t="shared" si="20"/>
        <v>0</v>
      </c>
      <c r="J79" s="514">
        <f t="shared" si="20"/>
        <v>0</v>
      </c>
      <c r="K79" s="514">
        <f t="shared" si="20"/>
        <v>0</v>
      </c>
      <c r="L79" s="514">
        <f t="shared" si="20"/>
        <v>0</v>
      </c>
      <c r="M79" s="514">
        <f>SUM(M74:M78)</f>
        <v>0</v>
      </c>
      <c r="N79" s="514">
        <f t="shared" si="20"/>
        <v>0</v>
      </c>
      <c r="O79" s="514">
        <f t="shared" si="20"/>
        <v>0</v>
      </c>
      <c r="P79" s="514"/>
      <c r="Q79" s="500">
        <f>SUM(Q74:Q78)</f>
        <v>0</v>
      </c>
      <c r="R79" s="499">
        <f t="shared" si="18"/>
        <v>0</v>
      </c>
      <c r="S79" s="499">
        <f>SUM(S74:S78)</f>
        <v>0</v>
      </c>
      <c r="T79" s="499">
        <f>SUM(T74:T78)</f>
        <v>0</v>
      </c>
      <c r="U79" s="766"/>
      <c r="V79" s="558"/>
      <c r="W79" s="558"/>
      <c r="X79" s="558"/>
      <c r="Y79" s="558"/>
      <c r="Z79" s="558"/>
      <c r="AA79" s="559"/>
    </row>
    <row r="80" spans="1:27" ht="16.350000000000001" customHeight="1" x14ac:dyDescent="0.45">
      <c r="A80" s="46" t="str">
        <f>'Dev. Budget'!A78:B78</f>
        <v>CAPITALIZED RESERVES</v>
      </c>
      <c r="B80" s="290"/>
      <c r="C80" s="290"/>
      <c r="D80" s="290"/>
      <c r="E80" s="290"/>
      <c r="F80" s="290"/>
      <c r="G80" s="290"/>
      <c r="H80" s="290"/>
      <c r="I80" s="290"/>
      <c r="J80" s="290"/>
      <c r="K80" s="290"/>
      <c r="L80" s="290"/>
      <c r="M80" s="290"/>
      <c r="N80" s="290"/>
      <c r="O80" s="290"/>
      <c r="P80" s="290"/>
      <c r="Q80" s="46"/>
      <c r="R80" s="46"/>
      <c r="S80" s="46"/>
      <c r="T80" s="46"/>
      <c r="U80" s="766"/>
      <c r="V80" s="558"/>
      <c r="W80" s="558"/>
      <c r="X80" s="558"/>
      <c r="Y80" s="558"/>
      <c r="Z80" s="558"/>
      <c r="AA80" s="559"/>
    </row>
    <row r="81" spans="1:27" ht="16.350000000000001" customHeight="1" x14ac:dyDescent="0.45">
      <c r="A81" s="515" t="str">
        <f>'Dev. Budget'!A79:B79</f>
        <v>Operating Reserve</v>
      </c>
      <c r="B81" s="512">
        <f>'Dev. Budget'!C79</f>
        <v>0</v>
      </c>
      <c r="C81" s="289"/>
      <c r="D81" s="289">
        <f>B81</f>
        <v>0</v>
      </c>
      <c r="E81" s="289"/>
      <c r="F81" s="289"/>
      <c r="G81" s="289"/>
      <c r="H81" s="289"/>
      <c r="I81" s="289"/>
      <c r="J81" s="289"/>
      <c r="K81" s="289"/>
      <c r="L81" s="289"/>
      <c r="M81" s="289"/>
      <c r="N81" s="289"/>
      <c r="O81" s="289"/>
      <c r="P81" s="517"/>
      <c r="Q81" s="497">
        <f>SUM(C81:P81)</f>
        <v>0</v>
      </c>
      <c r="R81" s="498">
        <f>B81-Q81</f>
        <v>0</v>
      </c>
      <c r="S81" s="498"/>
      <c r="T81" s="498"/>
      <c r="U81" s="766" t="s">
        <v>694</v>
      </c>
      <c r="V81" s="558"/>
      <c r="W81" s="558"/>
      <c r="X81" s="558"/>
      <c r="Y81" s="558"/>
      <c r="Z81" s="558"/>
      <c r="AA81" s="559"/>
    </row>
    <row r="82" spans="1:27" ht="16.350000000000001" customHeight="1" x14ac:dyDescent="0.45">
      <c r="A82" s="515" t="str">
        <f>'Dev. Budget'!A80:B80</f>
        <v>Replacement Reserve</v>
      </c>
      <c r="B82" s="512">
        <f>'Dev. Budget'!C80</f>
        <v>0</v>
      </c>
      <c r="C82" s="289"/>
      <c r="D82" s="289"/>
      <c r="E82" s="289"/>
      <c r="F82" s="289"/>
      <c r="G82" s="289"/>
      <c r="H82" s="289"/>
      <c r="I82" s="289"/>
      <c r="J82" s="289"/>
      <c r="K82" s="289"/>
      <c r="L82" s="289"/>
      <c r="M82" s="289"/>
      <c r="N82" s="289"/>
      <c r="O82" s="289"/>
      <c r="P82" s="517"/>
      <c r="Q82" s="497">
        <f t="shared" ref="Q82:Q86" si="21">SUM(C82:P82)</f>
        <v>0</v>
      </c>
      <c r="R82" s="498">
        <f t="shared" ref="R82:R87" si="22">B82-Q82</f>
        <v>0</v>
      </c>
      <c r="S82" s="498"/>
      <c r="T82" s="498"/>
      <c r="U82" s="766"/>
      <c r="V82" s="558"/>
      <c r="W82" s="558"/>
      <c r="X82" s="558"/>
      <c r="Y82" s="558"/>
      <c r="Z82" s="558"/>
      <c r="AA82" s="559"/>
    </row>
    <row r="83" spans="1:27" ht="16.350000000000001" customHeight="1" x14ac:dyDescent="0.45">
      <c r="A83" s="515" t="str">
        <f>'Dev. Budget'!A81:B81</f>
        <v>Rent-Up Reserve</v>
      </c>
      <c r="B83" s="512">
        <f>'Dev. Budget'!C81</f>
        <v>0</v>
      </c>
      <c r="C83" s="289"/>
      <c r="D83" s="289">
        <f>B83</f>
        <v>0</v>
      </c>
      <c r="E83" s="289"/>
      <c r="F83" s="289"/>
      <c r="G83" s="289"/>
      <c r="H83" s="289"/>
      <c r="I83" s="289"/>
      <c r="J83" s="289"/>
      <c r="K83" s="289"/>
      <c r="L83" s="289"/>
      <c r="M83" s="289"/>
      <c r="N83" s="289"/>
      <c r="O83" s="289"/>
      <c r="P83" s="517"/>
      <c r="Q83" s="497">
        <f t="shared" si="21"/>
        <v>0</v>
      </c>
      <c r="R83" s="498">
        <f t="shared" si="22"/>
        <v>0</v>
      </c>
      <c r="S83" s="498"/>
      <c r="T83" s="498"/>
      <c r="U83" s="766"/>
      <c r="V83" s="558"/>
      <c r="W83" s="558"/>
      <c r="X83" s="558"/>
      <c r="Y83" s="558"/>
      <c r="Z83" s="558"/>
      <c r="AA83" s="559"/>
    </row>
    <row r="84" spans="1:27" ht="16.350000000000001" customHeight="1" x14ac:dyDescent="0.45">
      <c r="A84" s="515" t="str">
        <f>'Dev. Budget'!A82:B82</f>
        <v xml:space="preserve">Transition Reserve </v>
      </c>
      <c r="B84" s="512">
        <f>'Dev. Budget'!C82</f>
        <v>0</v>
      </c>
      <c r="C84" s="289"/>
      <c r="D84" s="289">
        <f>B84</f>
        <v>0</v>
      </c>
      <c r="E84" s="289"/>
      <c r="F84" s="289"/>
      <c r="G84" s="289"/>
      <c r="H84" s="289"/>
      <c r="I84" s="289"/>
      <c r="J84" s="289"/>
      <c r="K84" s="289"/>
      <c r="L84" s="289"/>
      <c r="M84" s="289"/>
      <c r="N84" s="289"/>
      <c r="O84" s="289"/>
      <c r="P84" s="517"/>
      <c r="Q84" s="497">
        <f t="shared" si="21"/>
        <v>0</v>
      </c>
      <c r="R84" s="498">
        <f t="shared" si="22"/>
        <v>0</v>
      </c>
      <c r="S84" s="498"/>
      <c r="T84" s="498"/>
      <c r="U84" s="766"/>
      <c r="V84" s="558"/>
      <c r="W84" s="558"/>
      <c r="X84" s="558"/>
      <c r="Y84" s="558"/>
      <c r="Z84" s="558"/>
      <c r="AA84" s="559"/>
    </row>
    <row r="85" spans="1:27" ht="16.350000000000001" customHeight="1" x14ac:dyDescent="0.45">
      <c r="A85" s="515" t="str">
        <f>'Dev. Budget'!A83:B83</f>
        <v>Other: (COSR)</v>
      </c>
      <c r="B85" s="512">
        <f>'Dev. Budget'!C83</f>
        <v>0</v>
      </c>
      <c r="C85" s="289"/>
      <c r="D85" s="289">
        <f>B85</f>
        <v>0</v>
      </c>
      <c r="E85" s="289"/>
      <c r="F85" s="289"/>
      <c r="G85" s="289"/>
      <c r="H85" s="289"/>
      <c r="I85" s="289"/>
      <c r="J85" s="289"/>
      <c r="K85" s="289"/>
      <c r="L85" s="289"/>
      <c r="M85" s="289"/>
      <c r="N85" s="289"/>
      <c r="O85" s="289"/>
      <c r="P85" s="517"/>
      <c r="Q85" s="497">
        <f t="shared" si="21"/>
        <v>0</v>
      </c>
      <c r="R85" s="498">
        <f t="shared" si="22"/>
        <v>0</v>
      </c>
      <c r="S85" s="498"/>
      <c r="T85" s="498"/>
      <c r="U85" s="766"/>
      <c r="V85" s="558"/>
      <c r="W85" s="558"/>
      <c r="X85" s="558"/>
      <c r="Y85" s="558"/>
      <c r="Z85" s="558"/>
      <c r="AA85" s="559"/>
    </row>
    <row r="86" spans="1:27" ht="16.350000000000001" customHeight="1" x14ac:dyDescent="0.45">
      <c r="A86" s="515" t="str">
        <f>'Dev. Budget'!A84:B84</f>
        <v>Other: (specify)</v>
      </c>
      <c r="B86" s="512">
        <f>'Dev. Budget'!C84</f>
        <v>0</v>
      </c>
      <c r="C86" s="289"/>
      <c r="D86" s="289"/>
      <c r="E86" s="289"/>
      <c r="F86" s="289"/>
      <c r="G86" s="289"/>
      <c r="H86" s="289"/>
      <c r="I86" s="289"/>
      <c r="J86" s="289"/>
      <c r="K86" s="289"/>
      <c r="L86" s="289"/>
      <c r="M86" s="289"/>
      <c r="N86" s="289"/>
      <c r="O86" s="289"/>
      <c r="P86" s="517"/>
      <c r="Q86" s="497">
        <f t="shared" si="21"/>
        <v>0</v>
      </c>
      <c r="R86" s="498">
        <f t="shared" si="22"/>
        <v>0</v>
      </c>
      <c r="S86" s="498"/>
      <c r="T86" s="498"/>
      <c r="U86" s="766"/>
      <c r="V86" s="558"/>
      <c r="W86" s="558"/>
      <c r="X86" s="558"/>
      <c r="Y86" s="558"/>
      <c r="Z86" s="558"/>
      <c r="AA86" s="559"/>
    </row>
    <row r="87" spans="1:27" ht="16.350000000000001" customHeight="1" x14ac:dyDescent="0.45">
      <c r="A87" s="516" t="str">
        <f>'Dev. Budget'!A85:B85</f>
        <v>Total Capitalized Reserves</v>
      </c>
      <c r="B87" s="514">
        <f>'Dev. Budget'!C85</f>
        <v>0</v>
      </c>
      <c r="C87" s="514">
        <f>SUM(C81:C86)</f>
        <v>0</v>
      </c>
      <c r="D87" s="514">
        <f t="shared" ref="D87:O87" si="23">SUM(D81:D86)</f>
        <v>0</v>
      </c>
      <c r="E87" s="514">
        <f t="shared" si="23"/>
        <v>0</v>
      </c>
      <c r="F87" s="514">
        <f>SUM(F81:F86)</f>
        <v>0</v>
      </c>
      <c r="G87" s="514">
        <f t="shared" si="23"/>
        <v>0</v>
      </c>
      <c r="H87" s="514">
        <f t="shared" si="23"/>
        <v>0</v>
      </c>
      <c r="I87" s="514">
        <f t="shared" si="23"/>
        <v>0</v>
      </c>
      <c r="J87" s="514">
        <f t="shared" si="23"/>
        <v>0</v>
      </c>
      <c r="K87" s="514">
        <f t="shared" si="23"/>
        <v>0</v>
      </c>
      <c r="L87" s="514">
        <f t="shared" si="23"/>
        <v>0</v>
      </c>
      <c r="M87" s="514">
        <f>SUM(M81:M86)</f>
        <v>0</v>
      </c>
      <c r="N87" s="514">
        <f t="shared" si="23"/>
        <v>0</v>
      </c>
      <c r="O87" s="514">
        <f t="shared" si="23"/>
        <v>0</v>
      </c>
      <c r="P87" s="514"/>
      <c r="Q87" s="500">
        <f>SUM(Q81:Q86)</f>
        <v>0</v>
      </c>
      <c r="R87" s="499">
        <f t="shared" si="22"/>
        <v>0</v>
      </c>
      <c r="S87" s="499">
        <f>SUM(S81:S86)</f>
        <v>0</v>
      </c>
      <c r="T87" s="499">
        <f>SUM(T81:T86)</f>
        <v>0</v>
      </c>
      <c r="U87" s="766"/>
      <c r="V87" s="558"/>
      <c r="W87" s="558"/>
      <c r="X87" s="558"/>
      <c r="Y87" s="558"/>
      <c r="Z87" s="558"/>
      <c r="AA87" s="559"/>
    </row>
    <row r="88" spans="1:27" ht="16.350000000000001" customHeight="1" x14ac:dyDescent="0.45">
      <c r="A88" s="46" t="str">
        <f>'Dev. Budget'!A86:B86</f>
        <v xml:space="preserve">REPORTS &amp; STUDIES </v>
      </c>
      <c r="B88" s="290"/>
      <c r="C88" s="357"/>
      <c r="D88" s="357"/>
      <c r="E88" s="357"/>
      <c r="F88" s="357"/>
      <c r="G88" s="357"/>
      <c r="H88" s="357"/>
      <c r="I88" s="357"/>
      <c r="J88" s="357"/>
      <c r="K88" s="357"/>
      <c r="L88" s="357"/>
      <c r="M88" s="357"/>
      <c r="N88" s="357"/>
      <c r="O88" s="357"/>
      <c r="P88" s="357"/>
      <c r="Q88" s="46"/>
      <c r="R88" s="46"/>
      <c r="S88" s="46"/>
      <c r="T88" s="46"/>
      <c r="U88" s="766"/>
      <c r="V88" s="558"/>
      <c r="W88" s="558"/>
      <c r="X88" s="558"/>
      <c r="Y88" s="558"/>
      <c r="Z88" s="558"/>
      <c r="AA88" s="559"/>
    </row>
    <row r="89" spans="1:27" ht="16.350000000000001" customHeight="1" x14ac:dyDescent="0.45">
      <c r="A89" s="511" t="str">
        <f>'Dev. Budget'!A87:B87</f>
        <v>Appraisal(s)</v>
      </c>
      <c r="B89" s="512">
        <f>'Dev. Budget'!C87</f>
        <v>0</v>
      </c>
      <c r="C89" s="289"/>
      <c r="D89" s="289"/>
      <c r="E89" s="289"/>
      <c r="F89" s="289"/>
      <c r="G89" s="289"/>
      <c r="H89" s="289"/>
      <c r="I89" s="289"/>
      <c r="J89" s="289"/>
      <c r="K89" s="289"/>
      <c r="L89" s="289"/>
      <c r="M89" s="289"/>
      <c r="N89" s="289"/>
      <c r="O89" s="289"/>
      <c r="P89" s="517"/>
      <c r="Q89" s="497">
        <f>SUM(C89:P89)</f>
        <v>0</v>
      </c>
      <c r="R89" s="498">
        <f>B89-Q89</f>
        <v>0</v>
      </c>
      <c r="S89" s="498"/>
      <c r="T89" s="498"/>
      <c r="U89" s="766"/>
      <c r="V89" s="558"/>
      <c r="W89" s="558"/>
      <c r="X89" s="558"/>
      <c r="Y89" s="558"/>
      <c r="Z89" s="558"/>
      <c r="AA89" s="559"/>
    </row>
    <row r="90" spans="1:27" ht="16.350000000000001" customHeight="1" x14ac:dyDescent="0.45">
      <c r="A90" s="511" t="str">
        <f>'Dev. Budget'!A88:B88</f>
        <v>Market Study</v>
      </c>
      <c r="B90" s="512">
        <f>'Dev. Budget'!C88</f>
        <v>0</v>
      </c>
      <c r="C90" s="289"/>
      <c r="D90" s="289"/>
      <c r="E90" s="289"/>
      <c r="F90" s="289"/>
      <c r="G90" s="289"/>
      <c r="H90" s="289"/>
      <c r="I90" s="289"/>
      <c r="J90" s="289"/>
      <c r="K90" s="289"/>
      <c r="L90" s="289"/>
      <c r="M90" s="289"/>
      <c r="N90" s="289"/>
      <c r="O90" s="289"/>
      <c r="P90" s="517"/>
      <c r="Q90" s="497">
        <f t="shared" ref="Q90:Q96" si="24">SUM(C90:P90)</f>
        <v>0</v>
      </c>
      <c r="R90" s="498">
        <f t="shared" ref="R90:R97" si="25">B90-Q90</f>
        <v>0</v>
      </c>
      <c r="S90" s="498"/>
      <c r="T90" s="498"/>
      <c r="U90" s="766"/>
      <c r="V90" s="558"/>
      <c r="W90" s="558"/>
      <c r="X90" s="558"/>
      <c r="Y90" s="558"/>
      <c r="Z90" s="558"/>
      <c r="AA90" s="559"/>
    </row>
    <row r="91" spans="1:27" ht="16.350000000000001" customHeight="1" x14ac:dyDescent="0.45">
      <c r="A91" s="511" t="str">
        <f>'Dev. Budget'!A89:B89</f>
        <v>Physical Needs Assessment</v>
      </c>
      <c r="B91" s="512">
        <f>'Dev. Budget'!C89</f>
        <v>0</v>
      </c>
      <c r="C91" s="289"/>
      <c r="D91" s="289"/>
      <c r="E91" s="289"/>
      <c r="F91" s="289"/>
      <c r="G91" s="289"/>
      <c r="H91" s="289"/>
      <c r="I91" s="289"/>
      <c r="J91" s="289"/>
      <c r="K91" s="289"/>
      <c r="L91" s="289"/>
      <c r="M91" s="289"/>
      <c r="N91" s="289"/>
      <c r="O91" s="289"/>
      <c r="P91" s="517"/>
      <c r="Q91" s="497">
        <f t="shared" si="24"/>
        <v>0</v>
      </c>
      <c r="R91" s="498">
        <f t="shared" si="25"/>
        <v>0</v>
      </c>
      <c r="S91" s="498"/>
      <c r="T91" s="498"/>
      <c r="U91" s="766"/>
      <c r="V91" s="558"/>
      <c r="W91" s="558"/>
      <c r="X91" s="558"/>
      <c r="Y91" s="558"/>
      <c r="Z91" s="558"/>
      <c r="AA91" s="559"/>
    </row>
    <row r="92" spans="1:27" ht="16.350000000000001" customHeight="1" x14ac:dyDescent="0.45">
      <c r="A92" s="511" t="str">
        <f>'Dev. Budget'!A90:B90</f>
        <v>Env. Studies (specify in comments)</v>
      </c>
      <c r="B92" s="512">
        <f>'Dev. Budget'!C90</f>
        <v>0</v>
      </c>
      <c r="C92" s="289"/>
      <c r="D92" s="289"/>
      <c r="E92" s="289"/>
      <c r="F92" s="289"/>
      <c r="G92" s="289"/>
      <c r="H92" s="289"/>
      <c r="I92" s="289"/>
      <c r="J92" s="289"/>
      <c r="K92" s="289"/>
      <c r="L92" s="289"/>
      <c r="M92" s="289"/>
      <c r="N92" s="289"/>
      <c r="O92" s="289"/>
      <c r="P92" s="517"/>
      <c r="Q92" s="497">
        <f t="shared" si="24"/>
        <v>0</v>
      </c>
      <c r="R92" s="498">
        <f t="shared" si="25"/>
        <v>0</v>
      </c>
      <c r="S92" s="498"/>
      <c r="T92" s="498">
        <f>B92</f>
        <v>0</v>
      </c>
      <c r="U92" s="766"/>
      <c r="V92" s="558"/>
      <c r="W92" s="558"/>
      <c r="X92" s="558"/>
      <c r="Y92" s="558"/>
      <c r="Z92" s="558"/>
      <c r="AA92" s="559"/>
    </row>
    <row r="93" spans="1:27" ht="16.350000000000001" customHeight="1" x14ac:dyDescent="0.45">
      <c r="A93" s="511" t="str">
        <f>'Dev. Budget'!A91:B91</f>
        <v>Geotechnical Study</v>
      </c>
      <c r="B93" s="512">
        <f>'Dev. Budget'!C91</f>
        <v>0</v>
      </c>
      <c r="C93" s="289"/>
      <c r="D93" s="289"/>
      <c r="E93" s="289"/>
      <c r="F93" s="289"/>
      <c r="G93" s="289"/>
      <c r="H93" s="289"/>
      <c r="I93" s="289"/>
      <c r="J93" s="289"/>
      <c r="K93" s="289"/>
      <c r="L93" s="289"/>
      <c r="M93" s="289"/>
      <c r="N93" s="289"/>
      <c r="O93" s="289"/>
      <c r="P93" s="517"/>
      <c r="Q93" s="497">
        <f t="shared" si="24"/>
        <v>0</v>
      </c>
      <c r="R93" s="498">
        <f>B93-Q93</f>
        <v>0</v>
      </c>
      <c r="S93" s="498"/>
      <c r="T93" s="498"/>
      <c r="U93" s="766"/>
      <c r="V93" s="558"/>
      <c r="W93" s="558"/>
      <c r="X93" s="558"/>
      <c r="Y93" s="558"/>
      <c r="Z93" s="558"/>
      <c r="AA93" s="559"/>
    </row>
    <row r="94" spans="1:27" ht="16.350000000000001" customHeight="1" x14ac:dyDescent="0.45">
      <c r="A94" s="511" t="str">
        <f>'Dev. Budget'!A92:B92</f>
        <v>NEPA Studies</v>
      </c>
      <c r="B94" s="512">
        <f>'Dev. Budget'!C92</f>
        <v>0</v>
      </c>
      <c r="C94" s="289"/>
      <c r="D94" s="289"/>
      <c r="E94" s="289"/>
      <c r="F94" s="289"/>
      <c r="G94" s="289"/>
      <c r="H94" s="289"/>
      <c r="I94" s="289"/>
      <c r="J94" s="289"/>
      <c r="K94" s="289"/>
      <c r="L94" s="289"/>
      <c r="M94" s="289"/>
      <c r="N94" s="289"/>
      <c r="O94" s="289"/>
      <c r="P94" s="517"/>
      <c r="Q94" s="497">
        <f t="shared" si="24"/>
        <v>0</v>
      </c>
      <c r="R94" s="498">
        <f t="shared" si="25"/>
        <v>0</v>
      </c>
      <c r="S94" s="498"/>
      <c r="T94" s="498"/>
      <c r="U94" s="766"/>
      <c r="V94" s="558"/>
      <c r="W94" s="558"/>
      <c r="X94" s="558"/>
      <c r="Y94" s="558"/>
      <c r="Z94" s="558"/>
      <c r="AA94" s="559"/>
    </row>
    <row r="95" spans="1:27" ht="16.350000000000001" customHeight="1" x14ac:dyDescent="0.45">
      <c r="A95" s="511" t="str">
        <f>'Dev. Budget'!A93:B93</f>
        <v>Other: (Construction Management &amp; Testing)</v>
      </c>
      <c r="B95" s="512">
        <f>'Dev. Budget'!C93</f>
        <v>0</v>
      </c>
      <c r="C95" s="289"/>
      <c r="D95" s="289"/>
      <c r="E95" s="289"/>
      <c r="F95" s="289"/>
      <c r="G95" s="289"/>
      <c r="H95" s="289"/>
      <c r="I95" s="289"/>
      <c r="J95" s="289"/>
      <c r="K95" s="289"/>
      <c r="L95" s="289"/>
      <c r="M95" s="289"/>
      <c r="N95" s="289"/>
      <c r="O95" s="289"/>
      <c r="P95" s="517"/>
      <c r="Q95" s="497">
        <f t="shared" si="24"/>
        <v>0</v>
      </c>
      <c r="R95" s="498">
        <f t="shared" si="25"/>
        <v>0</v>
      </c>
      <c r="S95" s="498"/>
      <c r="T95" s="498">
        <f>B95</f>
        <v>0</v>
      </c>
      <c r="U95" s="766"/>
      <c r="V95" s="558"/>
      <c r="W95" s="558"/>
      <c r="X95" s="558"/>
      <c r="Y95" s="558"/>
      <c r="Z95" s="558"/>
      <c r="AA95" s="559"/>
    </row>
    <row r="96" spans="1:27" ht="16.350000000000001" customHeight="1" x14ac:dyDescent="0.45">
      <c r="A96" s="511" t="str">
        <f>'Dev. Budget'!A94:B94</f>
        <v xml:space="preserve">Other: (specify): </v>
      </c>
      <c r="B96" s="512">
        <f>'Dev. Budget'!C94</f>
        <v>0</v>
      </c>
      <c r="C96" s="289"/>
      <c r="D96" s="289"/>
      <c r="E96" s="289"/>
      <c r="F96" s="289"/>
      <c r="G96" s="289"/>
      <c r="H96" s="289"/>
      <c r="I96" s="289"/>
      <c r="J96" s="289"/>
      <c r="K96" s="289"/>
      <c r="L96" s="289"/>
      <c r="M96" s="289"/>
      <c r="N96" s="289"/>
      <c r="O96" s="289"/>
      <c r="P96" s="517"/>
      <c r="Q96" s="497">
        <f t="shared" si="24"/>
        <v>0</v>
      </c>
      <c r="R96" s="498">
        <f t="shared" si="25"/>
        <v>0</v>
      </c>
      <c r="S96" s="498"/>
      <c r="T96" s="498"/>
      <c r="U96" s="766"/>
      <c r="V96" s="558"/>
      <c r="W96" s="558"/>
      <c r="X96" s="558"/>
      <c r="Y96" s="558"/>
      <c r="Z96" s="558"/>
      <c r="AA96" s="559"/>
    </row>
    <row r="97" spans="1:27" ht="16.350000000000001" customHeight="1" x14ac:dyDescent="0.45">
      <c r="A97" s="516" t="str">
        <f>'Dev. Budget'!A95:B95</f>
        <v>Total Reports &amp; Studies</v>
      </c>
      <c r="B97" s="514">
        <f>'Dev. Budget'!C95</f>
        <v>0</v>
      </c>
      <c r="C97" s="514">
        <f>SUM(C89:C96)</f>
        <v>0</v>
      </c>
      <c r="D97" s="514">
        <f t="shared" ref="D97:O97" si="26">SUM(D89:D96)</f>
        <v>0</v>
      </c>
      <c r="E97" s="514">
        <f t="shared" si="26"/>
        <v>0</v>
      </c>
      <c r="F97" s="514">
        <f>SUM(F89:F96)</f>
        <v>0</v>
      </c>
      <c r="G97" s="514">
        <f t="shared" si="26"/>
        <v>0</v>
      </c>
      <c r="H97" s="514">
        <f t="shared" si="26"/>
        <v>0</v>
      </c>
      <c r="I97" s="514">
        <f t="shared" si="26"/>
        <v>0</v>
      </c>
      <c r="J97" s="514">
        <f t="shared" si="26"/>
        <v>0</v>
      </c>
      <c r="K97" s="514">
        <f t="shared" si="26"/>
        <v>0</v>
      </c>
      <c r="L97" s="514">
        <f t="shared" si="26"/>
        <v>0</v>
      </c>
      <c r="M97" s="514">
        <f>SUM(M89:M96)</f>
        <v>0</v>
      </c>
      <c r="N97" s="514">
        <f t="shared" si="26"/>
        <v>0</v>
      </c>
      <c r="O97" s="514">
        <f t="shared" si="26"/>
        <v>0</v>
      </c>
      <c r="P97" s="514"/>
      <c r="Q97" s="500">
        <f>SUM(Q89:Q96)</f>
        <v>0</v>
      </c>
      <c r="R97" s="499">
        <f t="shared" si="25"/>
        <v>0</v>
      </c>
      <c r="S97" s="499">
        <f>SUM(S89:S96)</f>
        <v>0</v>
      </c>
      <c r="T97" s="499">
        <f>SUM(T89:T96)</f>
        <v>0</v>
      </c>
      <c r="U97" s="766"/>
      <c r="V97" s="558"/>
      <c r="W97" s="558"/>
      <c r="X97" s="558"/>
      <c r="Y97" s="558"/>
      <c r="Z97" s="558"/>
      <c r="AA97" s="559"/>
    </row>
    <row r="98" spans="1:27" ht="16.350000000000001" customHeight="1" x14ac:dyDescent="0.45">
      <c r="A98" s="46" t="str">
        <f>'Dev. Budget'!A96:B96</f>
        <v>OTHER</v>
      </c>
      <c r="B98" s="290"/>
      <c r="C98" s="357"/>
      <c r="D98" s="357"/>
      <c r="E98" s="357"/>
      <c r="F98" s="357"/>
      <c r="G98" s="357"/>
      <c r="H98" s="357"/>
      <c r="I98" s="357"/>
      <c r="J98" s="357"/>
      <c r="K98" s="357"/>
      <c r="L98" s="357"/>
      <c r="M98" s="357"/>
      <c r="N98" s="357"/>
      <c r="O98" s="357"/>
      <c r="P98" s="357"/>
      <c r="Q98" s="46"/>
      <c r="R98" s="46"/>
      <c r="S98" s="46"/>
      <c r="T98" s="46"/>
      <c r="U98" s="766"/>
      <c r="V98" s="558"/>
      <c r="W98" s="558"/>
      <c r="X98" s="558"/>
      <c r="Y98" s="558"/>
      <c r="Z98" s="558"/>
      <c r="AA98" s="559"/>
    </row>
    <row r="99" spans="1:27" ht="16.350000000000001" customHeight="1" x14ac:dyDescent="0.45">
      <c r="A99" s="515" t="str">
        <f>'Dev. Budget'!A97:B97</f>
        <v>CTCAC App./Alloc./Monitor Fees</v>
      </c>
      <c r="B99" s="512">
        <f>'Dev. Budget'!C97</f>
        <v>0</v>
      </c>
      <c r="C99" s="289"/>
      <c r="D99" s="289"/>
      <c r="E99" s="289"/>
      <c r="F99" s="289"/>
      <c r="G99" s="289"/>
      <c r="H99" s="289"/>
      <c r="I99" s="289"/>
      <c r="J99" s="289"/>
      <c r="K99" s="289"/>
      <c r="L99" s="289"/>
      <c r="M99" s="289"/>
      <c r="N99" s="289"/>
      <c r="O99" s="289"/>
      <c r="P99" s="517"/>
      <c r="Q99" s="497">
        <f>SUM(C99:P99)</f>
        <v>0</v>
      </c>
      <c r="R99" s="498">
        <f>B99-Q99</f>
        <v>0</v>
      </c>
      <c r="S99" s="498"/>
      <c r="T99" s="498"/>
      <c r="U99" s="766"/>
      <c r="V99" s="558"/>
      <c r="W99" s="558"/>
      <c r="X99" s="558"/>
      <c r="Y99" s="558"/>
      <c r="Z99" s="558"/>
      <c r="AA99" s="559"/>
    </row>
    <row r="100" spans="1:27" ht="16.350000000000001" customHeight="1" x14ac:dyDescent="0.45">
      <c r="A100" s="515" t="str">
        <f>'Dev. Budget'!A98:B98</f>
        <v>CDLAC Fees</v>
      </c>
      <c r="B100" s="512">
        <f>'Dev. Budget'!C98</f>
        <v>0</v>
      </c>
      <c r="C100" s="289"/>
      <c r="D100" s="289"/>
      <c r="E100" s="289"/>
      <c r="F100" s="289"/>
      <c r="G100" s="289"/>
      <c r="H100" s="289"/>
      <c r="I100" s="289"/>
      <c r="J100" s="289"/>
      <c r="K100" s="289"/>
      <c r="L100" s="289"/>
      <c r="M100" s="289"/>
      <c r="N100" s="289"/>
      <c r="O100" s="289"/>
      <c r="P100" s="517"/>
      <c r="Q100" s="497">
        <f t="shared" ref="Q100:Q112" si="27">SUM(C100:P100)</f>
        <v>0</v>
      </c>
      <c r="R100" s="498">
        <f t="shared" ref="R100:R114" si="28">B100-Q100</f>
        <v>0</v>
      </c>
      <c r="S100" s="498"/>
      <c r="T100" s="498"/>
      <c r="U100" s="766"/>
      <c r="V100" s="558"/>
      <c r="W100" s="558"/>
      <c r="X100" s="558"/>
      <c r="Y100" s="558"/>
      <c r="Z100" s="558"/>
      <c r="AA100" s="559"/>
    </row>
    <row r="101" spans="1:27" ht="16.350000000000001" customHeight="1" x14ac:dyDescent="0.45">
      <c r="A101" s="511" t="str">
        <f>'Dev. Budget'!A99:B99</f>
        <v xml:space="preserve">Local Permit Fees </v>
      </c>
      <c r="B101" s="512">
        <f>'Dev. Budget'!C99</f>
        <v>0</v>
      </c>
      <c r="C101" s="289"/>
      <c r="D101" s="289"/>
      <c r="E101" s="289"/>
      <c r="F101" s="289"/>
      <c r="G101" s="289"/>
      <c r="H101" s="289"/>
      <c r="I101" s="289"/>
      <c r="J101" s="289"/>
      <c r="K101" s="289"/>
      <c r="L101" s="289"/>
      <c r="M101" s="289"/>
      <c r="N101" s="289"/>
      <c r="O101" s="289"/>
      <c r="P101" s="517"/>
      <c r="Q101" s="497">
        <f t="shared" si="27"/>
        <v>0</v>
      </c>
      <c r="R101" s="498">
        <f t="shared" si="28"/>
        <v>0</v>
      </c>
      <c r="S101" s="498"/>
      <c r="T101" s="498">
        <f>B101</f>
        <v>0</v>
      </c>
      <c r="U101" s="766"/>
      <c r="V101" s="558"/>
      <c r="W101" s="558"/>
      <c r="X101" s="558"/>
      <c r="Y101" s="558"/>
      <c r="Z101" s="558"/>
      <c r="AA101" s="559"/>
    </row>
    <row r="102" spans="1:27" ht="16.350000000000001" customHeight="1" x14ac:dyDescent="0.45">
      <c r="A102" s="511" t="str">
        <f>'Dev. Budget'!A100:B100</f>
        <v>Local Development Impact Fees</v>
      </c>
      <c r="B102" s="512">
        <f>'Dev. Budget'!C100</f>
        <v>0</v>
      </c>
      <c r="C102" s="289"/>
      <c r="D102" s="289"/>
      <c r="E102" s="289"/>
      <c r="F102" s="289"/>
      <c r="G102" s="289"/>
      <c r="H102" s="289"/>
      <c r="I102" s="289"/>
      <c r="J102" s="289"/>
      <c r="K102" s="289"/>
      <c r="L102" s="289"/>
      <c r="M102" s="289"/>
      <c r="N102" s="289"/>
      <c r="O102" s="289"/>
      <c r="P102" s="517"/>
      <c r="Q102" s="497">
        <f t="shared" si="27"/>
        <v>0</v>
      </c>
      <c r="R102" s="498">
        <f t="shared" si="28"/>
        <v>0</v>
      </c>
      <c r="S102" s="498"/>
      <c r="T102" s="498">
        <f>B102</f>
        <v>0</v>
      </c>
      <c r="U102" s="766"/>
      <c r="V102" s="558"/>
      <c r="W102" s="558"/>
      <c r="X102" s="558"/>
      <c r="Y102" s="558"/>
      <c r="Z102" s="558"/>
      <c r="AA102" s="559"/>
    </row>
    <row r="103" spans="1:27" ht="16.350000000000001" customHeight="1" x14ac:dyDescent="0.45">
      <c r="A103" s="515" t="str">
        <f>'Dev. Budget'!A101:B101</f>
        <v xml:space="preserve">Other Costs of Bond Issuance </v>
      </c>
      <c r="B103" s="512">
        <f>'Dev. Budget'!C101</f>
        <v>0</v>
      </c>
      <c r="C103" s="289"/>
      <c r="D103" s="289"/>
      <c r="E103" s="289"/>
      <c r="F103" s="289"/>
      <c r="G103" s="289"/>
      <c r="H103" s="289"/>
      <c r="I103" s="289"/>
      <c r="J103" s="289"/>
      <c r="K103" s="289"/>
      <c r="L103" s="289"/>
      <c r="M103" s="289"/>
      <c r="N103" s="289"/>
      <c r="O103" s="289"/>
      <c r="P103" s="517"/>
      <c r="Q103" s="497">
        <f t="shared" si="27"/>
        <v>0</v>
      </c>
      <c r="R103" s="498">
        <f t="shared" si="28"/>
        <v>0</v>
      </c>
      <c r="S103" s="498"/>
      <c r="T103" s="498"/>
      <c r="U103" s="766"/>
      <c r="V103" s="558"/>
      <c r="W103" s="558"/>
      <c r="X103" s="558"/>
      <c r="Y103" s="558"/>
      <c r="Z103" s="558"/>
      <c r="AA103" s="559"/>
    </row>
    <row r="104" spans="1:27" ht="16.350000000000001" customHeight="1" x14ac:dyDescent="0.45">
      <c r="A104" s="515" t="str">
        <f>'Dev. Budget'!A102:B102</f>
        <v>Syndicator / Investor Fees &amp; Expenses</v>
      </c>
      <c r="B104" s="512">
        <f>'Dev. Budget'!C102</f>
        <v>0</v>
      </c>
      <c r="C104" s="289"/>
      <c r="D104" s="289"/>
      <c r="E104" s="289"/>
      <c r="F104" s="289"/>
      <c r="G104" s="289"/>
      <c r="H104" s="289"/>
      <c r="I104" s="289"/>
      <c r="J104" s="289"/>
      <c r="K104" s="289"/>
      <c r="L104" s="289"/>
      <c r="M104" s="289"/>
      <c r="N104" s="289"/>
      <c r="O104" s="289"/>
      <c r="P104" s="517"/>
      <c r="Q104" s="497">
        <f t="shared" si="27"/>
        <v>0</v>
      </c>
      <c r="R104" s="498">
        <f t="shared" si="28"/>
        <v>0</v>
      </c>
      <c r="S104" s="498"/>
      <c r="T104" s="498"/>
      <c r="U104" s="766"/>
      <c r="V104" s="558"/>
      <c r="W104" s="558"/>
      <c r="X104" s="558"/>
      <c r="Y104" s="558"/>
      <c r="Z104" s="558"/>
      <c r="AA104" s="559"/>
    </row>
    <row r="105" spans="1:27" ht="16.350000000000001" customHeight="1" x14ac:dyDescent="0.45">
      <c r="A105" s="515" t="str">
        <f>'Dev. Budget'!A103:B103</f>
        <v>Furnishings</v>
      </c>
      <c r="B105" s="512">
        <f>'Dev. Budget'!C103</f>
        <v>0</v>
      </c>
      <c r="C105" s="289"/>
      <c r="D105" s="289"/>
      <c r="E105" s="289"/>
      <c r="F105" s="289"/>
      <c r="G105" s="289"/>
      <c r="H105" s="289"/>
      <c r="I105" s="289"/>
      <c r="J105" s="289"/>
      <c r="K105" s="289"/>
      <c r="L105" s="289"/>
      <c r="M105" s="289"/>
      <c r="N105" s="289"/>
      <c r="O105" s="289"/>
      <c r="P105" s="517"/>
      <c r="Q105" s="497">
        <f t="shared" si="27"/>
        <v>0</v>
      </c>
      <c r="R105" s="498">
        <f t="shared" si="28"/>
        <v>0</v>
      </c>
      <c r="S105" s="498"/>
      <c r="T105" s="498">
        <f>B105</f>
        <v>0</v>
      </c>
      <c r="U105" s="766"/>
      <c r="V105" s="558"/>
      <c r="W105" s="558"/>
      <c r="X105" s="558"/>
      <c r="Y105" s="558"/>
      <c r="Z105" s="558"/>
      <c r="AA105" s="559"/>
    </row>
    <row r="106" spans="1:27" ht="16.350000000000001" customHeight="1" x14ac:dyDescent="0.45">
      <c r="A106" s="511" t="str">
        <f>'Dev. Budget'!A104:B104</f>
        <v>Final Cost Audit Expense</v>
      </c>
      <c r="B106" s="512">
        <f>'Dev. Budget'!C104</f>
        <v>0</v>
      </c>
      <c r="C106" s="289"/>
      <c r="D106" s="289"/>
      <c r="E106" s="289"/>
      <c r="F106" s="289"/>
      <c r="G106" s="289"/>
      <c r="H106" s="289"/>
      <c r="I106" s="289"/>
      <c r="J106" s="289"/>
      <c r="K106" s="289"/>
      <c r="L106" s="289"/>
      <c r="M106" s="289"/>
      <c r="N106" s="289"/>
      <c r="O106" s="289"/>
      <c r="P106" s="517"/>
      <c r="Q106" s="497">
        <f t="shared" si="27"/>
        <v>0</v>
      </c>
      <c r="R106" s="498">
        <f t="shared" si="28"/>
        <v>0</v>
      </c>
      <c r="S106" s="498"/>
      <c r="T106" s="498"/>
      <c r="U106" s="766"/>
      <c r="V106" s="558"/>
      <c r="W106" s="558"/>
      <c r="X106" s="558"/>
      <c r="Y106" s="558"/>
      <c r="Z106" s="558"/>
      <c r="AA106" s="559"/>
    </row>
    <row r="107" spans="1:27" ht="16.350000000000001" customHeight="1" x14ac:dyDescent="0.45">
      <c r="A107" s="511" t="str">
        <f>'Dev. Budget'!A105:B105</f>
        <v xml:space="preserve">Marketing </v>
      </c>
      <c r="B107" s="512">
        <f>'Dev. Budget'!C105</f>
        <v>0</v>
      </c>
      <c r="C107" s="289"/>
      <c r="D107" s="289"/>
      <c r="E107" s="289"/>
      <c r="F107" s="289"/>
      <c r="G107" s="289"/>
      <c r="H107" s="289"/>
      <c r="I107" s="289"/>
      <c r="J107" s="289"/>
      <c r="K107" s="289"/>
      <c r="L107" s="289"/>
      <c r="M107" s="289"/>
      <c r="N107" s="289"/>
      <c r="O107" s="289"/>
      <c r="P107" s="517"/>
      <c r="Q107" s="497">
        <f t="shared" si="27"/>
        <v>0</v>
      </c>
      <c r="R107" s="498">
        <f t="shared" si="28"/>
        <v>0</v>
      </c>
      <c r="S107" s="498"/>
      <c r="T107" s="498"/>
      <c r="U107" s="766"/>
      <c r="V107" s="558"/>
      <c r="W107" s="558"/>
      <c r="X107" s="558"/>
      <c r="Y107" s="558"/>
      <c r="Z107" s="558"/>
      <c r="AA107" s="559"/>
    </row>
    <row r="108" spans="1:27" ht="16.350000000000001" customHeight="1" x14ac:dyDescent="0.45">
      <c r="A108" s="511" t="str">
        <f>'Dev. Budget'!A106:B106</f>
        <v>Financial Consulting</v>
      </c>
      <c r="B108" s="512">
        <f>'Dev. Budget'!C106</f>
        <v>0</v>
      </c>
      <c r="C108" s="289"/>
      <c r="D108" s="289"/>
      <c r="E108" s="289"/>
      <c r="F108" s="289"/>
      <c r="G108" s="289"/>
      <c r="H108" s="289"/>
      <c r="I108" s="289"/>
      <c r="J108" s="289"/>
      <c r="K108" s="289"/>
      <c r="L108" s="289"/>
      <c r="M108" s="289"/>
      <c r="N108" s="289"/>
      <c r="O108" s="289"/>
      <c r="P108" s="517"/>
      <c r="Q108" s="497">
        <f t="shared" si="27"/>
        <v>0</v>
      </c>
      <c r="R108" s="498">
        <f t="shared" si="28"/>
        <v>0</v>
      </c>
      <c r="S108" s="498"/>
      <c r="T108" s="498"/>
      <c r="U108" s="766"/>
      <c r="V108" s="558"/>
      <c r="W108" s="558"/>
      <c r="X108" s="558"/>
      <c r="Y108" s="558"/>
      <c r="Z108" s="558"/>
      <c r="AA108" s="559"/>
    </row>
    <row r="109" spans="1:27" ht="16.350000000000001" customHeight="1" x14ac:dyDescent="0.45">
      <c r="A109" s="515" t="str">
        <f>'Dev. Budget'!A107:B107</f>
        <v>Other: (specify)</v>
      </c>
      <c r="B109" s="512">
        <f>'Dev. Budget'!C107</f>
        <v>0</v>
      </c>
      <c r="C109" s="289"/>
      <c r="D109" s="289"/>
      <c r="E109" s="289"/>
      <c r="F109" s="289"/>
      <c r="G109" s="289"/>
      <c r="H109" s="289"/>
      <c r="I109" s="289"/>
      <c r="J109" s="289"/>
      <c r="K109" s="289"/>
      <c r="L109" s="289"/>
      <c r="M109" s="289"/>
      <c r="N109" s="289"/>
      <c r="O109" s="289"/>
      <c r="P109" s="517"/>
      <c r="Q109" s="497">
        <f t="shared" si="27"/>
        <v>0</v>
      </c>
      <c r="R109" s="498">
        <f t="shared" si="28"/>
        <v>0</v>
      </c>
      <c r="S109" s="498"/>
      <c r="T109" s="498"/>
      <c r="U109" s="766"/>
      <c r="V109" s="558"/>
      <c r="W109" s="558"/>
      <c r="X109" s="558"/>
      <c r="Y109" s="558"/>
      <c r="Z109" s="558"/>
      <c r="AA109" s="559"/>
    </row>
    <row r="110" spans="1:27" ht="16.350000000000001" customHeight="1" x14ac:dyDescent="0.45">
      <c r="A110" s="515" t="str">
        <f>'Dev. Budget'!A108:B108</f>
        <v>Other: (specify)</v>
      </c>
      <c r="B110" s="512">
        <f>'Dev. Budget'!C108</f>
        <v>0</v>
      </c>
      <c r="C110" s="289"/>
      <c r="D110" s="289"/>
      <c r="E110" s="289"/>
      <c r="F110" s="289"/>
      <c r="G110" s="289"/>
      <c r="H110" s="289"/>
      <c r="I110" s="289"/>
      <c r="J110" s="289"/>
      <c r="K110" s="289"/>
      <c r="L110" s="289"/>
      <c r="M110" s="289"/>
      <c r="N110" s="289"/>
      <c r="O110" s="289"/>
      <c r="P110" s="517"/>
      <c r="Q110" s="497">
        <f t="shared" si="27"/>
        <v>0</v>
      </c>
      <c r="R110" s="498">
        <f>B110-Q110</f>
        <v>0</v>
      </c>
      <c r="S110" s="498"/>
      <c r="T110" s="498"/>
      <c r="U110" s="766"/>
      <c r="V110" s="558"/>
      <c r="W110" s="558"/>
      <c r="X110" s="558"/>
      <c r="Y110" s="558"/>
      <c r="Z110" s="558"/>
      <c r="AA110" s="559"/>
    </row>
    <row r="111" spans="1:27" ht="16.350000000000001" customHeight="1" x14ac:dyDescent="0.45">
      <c r="A111" s="515" t="str">
        <f>'Dev. Budget'!A109:B109</f>
        <v>Other: (specify)</v>
      </c>
      <c r="B111" s="512">
        <f>'Dev. Budget'!C109</f>
        <v>0</v>
      </c>
      <c r="C111" s="289"/>
      <c r="D111" s="289"/>
      <c r="E111" s="289"/>
      <c r="F111" s="289"/>
      <c r="G111" s="289"/>
      <c r="H111" s="289"/>
      <c r="I111" s="289"/>
      <c r="J111" s="289"/>
      <c r="K111" s="289"/>
      <c r="L111" s="289"/>
      <c r="M111" s="289"/>
      <c r="N111" s="289"/>
      <c r="O111" s="289"/>
      <c r="P111" s="517"/>
      <c r="Q111" s="497">
        <f t="shared" si="27"/>
        <v>0</v>
      </c>
      <c r="R111" s="498">
        <f t="shared" si="28"/>
        <v>0</v>
      </c>
      <c r="S111" s="498"/>
      <c r="T111" s="498"/>
      <c r="U111" s="766"/>
      <c r="V111" s="558"/>
      <c r="W111" s="558"/>
      <c r="X111" s="558"/>
      <c r="Y111" s="558"/>
      <c r="Z111" s="558"/>
      <c r="AA111" s="559"/>
    </row>
    <row r="112" spans="1:27" ht="16.350000000000001" customHeight="1" x14ac:dyDescent="0.45">
      <c r="A112" s="515" t="str">
        <f>'Dev. Budget'!A110:B110</f>
        <v>Other: (specify)</v>
      </c>
      <c r="B112" s="512">
        <f>'Dev. Budget'!C110</f>
        <v>0</v>
      </c>
      <c r="C112" s="289"/>
      <c r="D112" s="289"/>
      <c r="E112" s="289"/>
      <c r="F112" s="289"/>
      <c r="G112" s="289"/>
      <c r="H112" s="289"/>
      <c r="I112" s="289"/>
      <c r="J112" s="289"/>
      <c r="K112" s="289"/>
      <c r="L112" s="289"/>
      <c r="M112" s="289"/>
      <c r="N112" s="289"/>
      <c r="O112" s="289"/>
      <c r="P112" s="517"/>
      <c r="Q112" s="497">
        <f t="shared" si="27"/>
        <v>0</v>
      </c>
      <c r="R112" s="498">
        <f t="shared" si="28"/>
        <v>0</v>
      </c>
      <c r="S112" s="498"/>
      <c r="T112" s="498"/>
      <c r="U112" s="766"/>
      <c r="V112" s="558"/>
      <c r="W112" s="558"/>
      <c r="X112" s="558"/>
      <c r="Y112" s="558"/>
      <c r="Z112" s="558"/>
      <c r="AA112" s="559"/>
    </row>
    <row r="113" spans="1:27" ht="16.350000000000001" customHeight="1" x14ac:dyDescent="0.45">
      <c r="A113" s="518" t="str">
        <f>'Dev. Budget'!A111:B111</f>
        <v>Total Other Costs</v>
      </c>
      <c r="B113" s="512">
        <f>'Dev. Budget'!C111</f>
        <v>0</v>
      </c>
      <c r="C113" s="512">
        <f>SUM(C99:C112)</f>
        <v>0</v>
      </c>
      <c r="D113" s="512">
        <f t="shared" ref="D113:N113" si="29">SUM(D99:D112)</f>
        <v>0</v>
      </c>
      <c r="E113" s="512">
        <f t="shared" si="29"/>
        <v>0</v>
      </c>
      <c r="F113" s="512">
        <f>SUM(F99:F112)</f>
        <v>0</v>
      </c>
      <c r="G113" s="512">
        <f t="shared" si="29"/>
        <v>0</v>
      </c>
      <c r="H113" s="512">
        <f t="shared" si="29"/>
        <v>0</v>
      </c>
      <c r="I113" s="512">
        <f t="shared" si="29"/>
        <v>0</v>
      </c>
      <c r="J113" s="512">
        <f t="shared" si="29"/>
        <v>0</v>
      </c>
      <c r="K113" s="512">
        <f t="shared" si="29"/>
        <v>0</v>
      </c>
      <c r="L113" s="512">
        <f t="shared" si="29"/>
        <v>0</v>
      </c>
      <c r="M113" s="512">
        <f>SUM(M99:M112)</f>
        <v>0</v>
      </c>
      <c r="N113" s="512">
        <f t="shared" si="29"/>
        <v>0</v>
      </c>
      <c r="O113" s="512">
        <f>SUM(O99:O112)</f>
        <v>0</v>
      </c>
      <c r="P113" s="512">
        <f>SUM(P99:P112)</f>
        <v>0</v>
      </c>
      <c r="Q113" s="497">
        <f>SUM(C113:P113)</f>
        <v>0</v>
      </c>
      <c r="R113" s="498">
        <f>B113-Q113</f>
        <v>0</v>
      </c>
      <c r="S113" s="499">
        <f>SUM(S99:S112)</f>
        <v>0</v>
      </c>
      <c r="T113" s="499">
        <f>SUM(T99:T112)</f>
        <v>0</v>
      </c>
      <c r="U113" s="766"/>
      <c r="V113" s="558"/>
      <c r="W113" s="558"/>
      <c r="X113" s="558"/>
      <c r="Y113" s="558"/>
      <c r="Z113" s="558"/>
      <c r="AA113" s="559"/>
    </row>
    <row r="114" spans="1:27" ht="16.350000000000001" customHeight="1" x14ac:dyDescent="0.45">
      <c r="A114" s="519" t="str">
        <f>'Dev. Budget'!A112:B112</f>
        <v xml:space="preserve">SUBTOTAL </v>
      </c>
      <c r="B114" s="520">
        <f>'Dev. Budget'!C112</f>
        <v>0</v>
      </c>
      <c r="C114" s="520">
        <f>C15+C29+C33+C38+C43+C47+C63+C72+C79+C87+C97+C113</f>
        <v>0</v>
      </c>
      <c r="D114" s="520">
        <f t="shared" ref="D114:O114" si="30">D15+D29+D33+D38+D43+D47+D63+D72+D79+D87+D97+D113</f>
        <v>0</v>
      </c>
      <c r="E114" s="520">
        <f t="shared" si="30"/>
        <v>0</v>
      </c>
      <c r="F114" s="520">
        <f>F15+F29+F33+F38+F43+F47+F63+F72+F79+F87+F97+F113</f>
        <v>0</v>
      </c>
      <c r="G114" s="520">
        <f t="shared" si="30"/>
        <v>0</v>
      </c>
      <c r="H114" s="520">
        <f t="shared" si="30"/>
        <v>0</v>
      </c>
      <c r="I114" s="520">
        <f t="shared" si="30"/>
        <v>0</v>
      </c>
      <c r="J114" s="520">
        <f t="shared" si="30"/>
        <v>0</v>
      </c>
      <c r="K114" s="520">
        <f t="shared" si="30"/>
        <v>0</v>
      </c>
      <c r="L114" s="520">
        <f t="shared" si="30"/>
        <v>0</v>
      </c>
      <c r="M114" s="520">
        <f>M15+M29+M33+M38+M43+M47+M63+M72+M79+M87+M97+M113</f>
        <v>0</v>
      </c>
      <c r="N114" s="520">
        <f>N15+N29+N33+N38+N43+N47+N63+N72+N79+N87+N97+N113</f>
        <v>0</v>
      </c>
      <c r="O114" s="520">
        <f t="shared" si="30"/>
        <v>0</v>
      </c>
      <c r="P114" s="520"/>
      <c r="Q114" s="501">
        <f>Q15+Q29+Q33+Q38+Q43+Q47+Q63+Q72+Q79+Q87+Q97+Q113</f>
        <v>0</v>
      </c>
      <c r="R114" s="502">
        <f t="shared" si="28"/>
        <v>0</v>
      </c>
      <c r="S114" s="502">
        <f>S15+S29+S33+S38+S43+S47+S63+S72+S79+S87+S97+S113</f>
        <v>0</v>
      </c>
      <c r="T114" s="502">
        <f>T15+T29+T33+T38+T43+T47+T63+T72+T79+T87+T97+T113</f>
        <v>0</v>
      </c>
      <c r="U114" s="766"/>
      <c r="V114" s="558"/>
      <c r="W114" s="558"/>
      <c r="X114" s="558"/>
      <c r="Y114" s="558"/>
      <c r="Z114" s="558"/>
      <c r="AA114" s="559"/>
    </row>
    <row r="115" spans="1:27" ht="16.350000000000001" customHeight="1" x14ac:dyDescent="0.45">
      <c r="A115" s="46" t="str">
        <f>'Dev. Budget'!A113:B113</f>
        <v>DEVELOPER COSTS</v>
      </c>
      <c r="B115" s="290"/>
      <c r="C115" s="290"/>
      <c r="D115" s="290"/>
      <c r="E115" s="290"/>
      <c r="F115" s="290"/>
      <c r="G115" s="290"/>
      <c r="H115" s="290"/>
      <c r="I115" s="290"/>
      <c r="J115" s="290"/>
      <c r="K115" s="290"/>
      <c r="L115" s="290"/>
      <c r="M115" s="290"/>
      <c r="N115" s="290"/>
      <c r="O115" s="290"/>
      <c r="P115" s="290"/>
      <c r="Q115" s="46"/>
      <c r="R115" s="46"/>
      <c r="S115" s="46"/>
      <c r="T115" s="46"/>
      <c r="U115" s="766"/>
      <c r="V115" s="558"/>
      <c r="W115" s="558"/>
      <c r="X115" s="558"/>
      <c r="Y115" s="558"/>
      <c r="Z115" s="558"/>
      <c r="AA115" s="559"/>
    </row>
    <row r="116" spans="1:27" ht="16.350000000000001" customHeight="1" x14ac:dyDescent="0.45">
      <c r="A116" s="511" t="str">
        <f>'Dev. Budget'!A114:B114</f>
        <v>Up-Front Developer Fee</v>
      </c>
      <c r="B116" s="512">
        <f>'Dev. Budget'!C114</f>
        <v>0</v>
      </c>
      <c r="C116" s="289"/>
      <c r="D116" s="289"/>
      <c r="E116" s="289"/>
      <c r="F116" s="289"/>
      <c r="G116" s="289"/>
      <c r="H116" s="289"/>
      <c r="I116" s="289"/>
      <c r="J116" s="289"/>
      <c r="K116" s="289"/>
      <c r="L116" s="289"/>
      <c r="M116" s="289"/>
      <c r="N116" s="289"/>
      <c r="O116" s="289"/>
      <c r="P116" s="517"/>
      <c r="Q116" s="497">
        <f>SUM(C116:P116)</f>
        <v>0</v>
      </c>
      <c r="R116" s="498">
        <f t="shared" ref="R116:R121" si="31">B116-Q116</f>
        <v>0</v>
      </c>
      <c r="S116" s="498"/>
      <c r="T116" s="498">
        <f>B116</f>
        <v>0</v>
      </c>
      <c r="U116" s="766"/>
      <c r="V116" s="558"/>
      <c r="W116" s="558"/>
      <c r="X116" s="558"/>
      <c r="Y116" s="558"/>
      <c r="Z116" s="558"/>
      <c r="AA116" s="559"/>
    </row>
    <row r="117" spans="1:27" ht="16.350000000000001" customHeight="1" x14ac:dyDescent="0.45">
      <c r="A117" s="515" t="str">
        <f>'Dev. Budget'!A115:B115</f>
        <v>Deferred Developer Fee</v>
      </c>
      <c r="B117" s="512">
        <f>'Dev. Budget'!C115</f>
        <v>0</v>
      </c>
      <c r="C117" s="289"/>
      <c r="D117" s="289"/>
      <c r="E117" s="289"/>
      <c r="F117" s="289"/>
      <c r="G117" s="289"/>
      <c r="H117" s="291"/>
      <c r="I117" s="289"/>
      <c r="J117" s="289"/>
      <c r="K117" s="289"/>
      <c r="L117" s="289"/>
      <c r="M117" s="289"/>
      <c r="N117" s="289"/>
      <c r="O117" s="289"/>
      <c r="P117" s="517"/>
      <c r="Q117" s="497">
        <f t="shared" ref="Q117:Q119" si="32">SUM(C117:P117)</f>
        <v>0</v>
      </c>
      <c r="R117" s="498">
        <f t="shared" si="31"/>
        <v>0</v>
      </c>
      <c r="S117" s="498"/>
      <c r="T117" s="498">
        <f>B117</f>
        <v>0</v>
      </c>
      <c r="U117" s="766"/>
      <c r="V117" s="558"/>
      <c r="W117" s="558"/>
      <c r="X117" s="558"/>
      <c r="Y117" s="558"/>
      <c r="Z117" s="558"/>
      <c r="AA117" s="559"/>
    </row>
    <row r="118" spans="1:27" ht="16.350000000000001" customHeight="1" x14ac:dyDescent="0.45">
      <c r="A118" s="515" t="str">
        <f>'Dev. Budget'!A116:B116</f>
        <v>Other: (specify)</v>
      </c>
      <c r="B118" s="512">
        <f>'Dev. Budget'!C116</f>
        <v>0</v>
      </c>
      <c r="C118" s="289"/>
      <c r="D118" s="289"/>
      <c r="E118" s="289"/>
      <c r="F118" s="289"/>
      <c r="G118" s="289"/>
      <c r="H118" s="289"/>
      <c r="I118" s="289"/>
      <c r="J118" s="289"/>
      <c r="K118" s="289"/>
      <c r="L118" s="289"/>
      <c r="M118" s="289"/>
      <c r="N118" s="289"/>
      <c r="O118" s="289"/>
      <c r="P118" s="517"/>
      <c r="Q118" s="497">
        <f t="shared" si="32"/>
        <v>0</v>
      </c>
      <c r="R118" s="498">
        <f t="shared" si="31"/>
        <v>0</v>
      </c>
      <c r="S118" s="498"/>
      <c r="T118" s="498"/>
      <c r="U118" s="766"/>
      <c r="V118" s="558"/>
      <c r="W118" s="558"/>
      <c r="X118" s="558"/>
      <c r="Y118" s="558"/>
      <c r="Z118" s="558"/>
      <c r="AA118" s="559"/>
    </row>
    <row r="119" spans="1:27" ht="16.350000000000001" customHeight="1" x14ac:dyDescent="0.45">
      <c r="A119" s="515" t="str">
        <f>'Dev. Budget'!A117:B117</f>
        <v>Other: (specify)</v>
      </c>
      <c r="B119" s="512">
        <f>'Dev. Budget'!C117</f>
        <v>0</v>
      </c>
      <c r="C119" s="289"/>
      <c r="D119" s="289"/>
      <c r="E119" s="289"/>
      <c r="F119" s="289"/>
      <c r="G119" s="289"/>
      <c r="H119" s="289"/>
      <c r="I119" s="289"/>
      <c r="J119" s="289"/>
      <c r="K119" s="289"/>
      <c r="L119" s="289"/>
      <c r="M119" s="289"/>
      <c r="N119" s="289"/>
      <c r="O119" s="289"/>
      <c r="P119" s="517"/>
      <c r="Q119" s="497">
        <f t="shared" si="32"/>
        <v>0</v>
      </c>
      <c r="R119" s="498">
        <f t="shared" si="31"/>
        <v>0</v>
      </c>
      <c r="S119" s="498"/>
      <c r="T119" s="498"/>
      <c r="U119" s="766"/>
      <c r="V119" s="558"/>
      <c r="W119" s="558"/>
      <c r="X119" s="558"/>
      <c r="Y119" s="558"/>
      <c r="Z119" s="558"/>
      <c r="AA119" s="559"/>
    </row>
    <row r="120" spans="1:27" ht="16.350000000000001" customHeight="1" x14ac:dyDescent="0.45">
      <c r="A120" s="516" t="str">
        <f>'Dev. Budget'!A118:B118</f>
        <v>Total Developer Costs</v>
      </c>
      <c r="B120" s="514">
        <f>'Dev. Budget'!C118</f>
        <v>0</v>
      </c>
      <c r="C120" s="514">
        <f>SUM(C116:C119)</f>
        <v>0</v>
      </c>
      <c r="D120" s="514">
        <f>SUM(D116:D119)</f>
        <v>0</v>
      </c>
      <c r="E120" s="514">
        <f t="shared" ref="E120:P120" si="33">SUM(E116:E119)</f>
        <v>0</v>
      </c>
      <c r="F120" s="514">
        <f>SUM(F116:F119)</f>
        <v>0</v>
      </c>
      <c r="G120" s="514">
        <f t="shared" si="33"/>
        <v>0</v>
      </c>
      <c r="H120" s="514">
        <f t="shared" si="33"/>
        <v>0</v>
      </c>
      <c r="I120" s="514">
        <f t="shared" si="33"/>
        <v>0</v>
      </c>
      <c r="J120" s="514">
        <f t="shared" si="33"/>
        <v>0</v>
      </c>
      <c r="K120" s="514">
        <f t="shared" si="33"/>
        <v>0</v>
      </c>
      <c r="L120" s="514">
        <f t="shared" si="33"/>
        <v>0</v>
      </c>
      <c r="M120" s="514">
        <f t="shared" si="33"/>
        <v>0</v>
      </c>
      <c r="N120" s="514">
        <f t="shared" si="33"/>
        <v>0</v>
      </c>
      <c r="O120" s="514">
        <f t="shared" si="33"/>
        <v>0</v>
      </c>
      <c r="P120" s="514">
        <f t="shared" si="33"/>
        <v>0</v>
      </c>
      <c r="Q120" s="500">
        <f>SUM(Q116:Q119)</f>
        <v>0</v>
      </c>
      <c r="R120" s="499">
        <f t="shared" si="31"/>
        <v>0</v>
      </c>
      <c r="S120" s="499">
        <f>SUM(S116:S119)</f>
        <v>0</v>
      </c>
      <c r="T120" s="499">
        <f>SUM(T116:T119)</f>
        <v>0</v>
      </c>
      <c r="U120" s="766"/>
      <c r="V120" s="558"/>
      <c r="W120" s="558"/>
      <c r="X120" s="558"/>
      <c r="Y120" s="558"/>
      <c r="Z120" s="558"/>
      <c r="AA120" s="559"/>
    </row>
    <row r="121" spans="1:27" ht="16.350000000000001" customHeight="1" x14ac:dyDescent="0.45">
      <c r="A121" s="516" t="str">
        <f>'Dev. Budget'!A119:B119</f>
        <v>TOTAL DEVELOPMENT COST</v>
      </c>
      <c r="B121" s="504">
        <f>'Dev. Budget'!C119</f>
        <v>0</v>
      </c>
      <c r="C121" s="504">
        <f>C114+C120</f>
        <v>0</v>
      </c>
      <c r="D121" s="504">
        <f t="shared" ref="D121:P121" si="34">D114+D120</f>
        <v>0</v>
      </c>
      <c r="E121" s="504">
        <f>E114+E120</f>
        <v>0</v>
      </c>
      <c r="F121" s="504">
        <f>F114+F120</f>
        <v>0</v>
      </c>
      <c r="G121" s="504">
        <f t="shared" si="34"/>
        <v>0</v>
      </c>
      <c r="H121" s="504">
        <f t="shared" si="34"/>
        <v>0</v>
      </c>
      <c r="I121" s="504">
        <f t="shared" si="34"/>
        <v>0</v>
      </c>
      <c r="J121" s="504">
        <f t="shared" si="34"/>
        <v>0</v>
      </c>
      <c r="K121" s="504">
        <f t="shared" si="34"/>
        <v>0</v>
      </c>
      <c r="L121" s="504">
        <f t="shared" si="34"/>
        <v>0</v>
      </c>
      <c r="M121" s="504">
        <f>M114+M120</f>
        <v>0</v>
      </c>
      <c r="N121" s="504">
        <f t="shared" si="34"/>
        <v>0</v>
      </c>
      <c r="O121" s="504">
        <f t="shared" si="34"/>
        <v>0</v>
      </c>
      <c r="P121" s="504">
        <f t="shared" si="34"/>
        <v>0</v>
      </c>
      <c r="Q121" s="503">
        <f>Q114+Q120</f>
        <v>0</v>
      </c>
      <c r="R121" s="504">
        <f t="shared" si="31"/>
        <v>0</v>
      </c>
      <c r="S121" s="504">
        <f>S114+S120</f>
        <v>0</v>
      </c>
      <c r="T121" s="504">
        <f>T114+T120</f>
        <v>0</v>
      </c>
      <c r="U121" s="766"/>
      <c r="V121" s="558"/>
      <c r="W121" s="558"/>
      <c r="X121" s="558"/>
      <c r="Y121" s="558"/>
      <c r="Z121" s="558"/>
      <c r="AA121" s="559"/>
    </row>
    <row r="122" spans="1:27" s="19" customFormat="1" ht="16.350000000000001" customHeight="1" x14ac:dyDescent="0.45">
      <c r="B122" s="505">
        <f>B121-'Dev. Budget'!C119</f>
        <v>0</v>
      </c>
      <c r="S122" s="505">
        <f>SUM(S9:S121)</f>
        <v>0</v>
      </c>
    </row>
    <row r="123" spans="1:27" s="19" customFormat="1" ht="16.350000000000001" customHeight="1" x14ac:dyDescent="0.45">
      <c r="S123" s="45"/>
    </row>
    <row r="124" spans="1:27" s="19" customFormat="1" ht="16.350000000000001" customHeight="1" x14ac:dyDescent="0.45">
      <c r="A124" s="9" t="s">
        <v>361</v>
      </c>
      <c r="C124" s="506">
        <f>C121</f>
        <v>0</v>
      </c>
      <c r="D124" s="506">
        <f t="shared" ref="D124:Q124" si="35">D121</f>
        <v>0</v>
      </c>
      <c r="E124" s="506">
        <f t="shared" si="35"/>
        <v>0</v>
      </c>
      <c r="F124" s="506">
        <f t="shared" si="35"/>
        <v>0</v>
      </c>
      <c r="G124" s="506">
        <f t="shared" si="35"/>
        <v>0</v>
      </c>
      <c r="H124" s="506">
        <f t="shared" si="35"/>
        <v>0</v>
      </c>
      <c r="I124" s="506">
        <f t="shared" si="35"/>
        <v>0</v>
      </c>
      <c r="J124" s="506">
        <f t="shared" si="35"/>
        <v>0</v>
      </c>
      <c r="K124" s="506">
        <f t="shared" si="35"/>
        <v>0</v>
      </c>
      <c r="L124" s="506">
        <f t="shared" si="35"/>
        <v>0</v>
      </c>
      <c r="M124" s="506">
        <f t="shared" si="35"/>
        <v>0</v>
      </c>
      <c r="N124" s="506">
        <f t="shared" si="35"/>
        <v>0</v>
      </c>
      <c r="O124" s="506">
        <f t="shared" si="35"/>
        <v>0</v>
      </c>
      <c r="P124" s="506">
        <f>P121</f>
        <v>0</v>
      </c>
      <c r="Q124" s="506">
        <f t="shared" si="35"/>
        <v>0</v>
      </c>
      <c r="S124" s="45"/>
    </row>
    <row r="125" spans="1:27" s="19" customFormat="1" ht="16.350000000000001" customHeight="1" x14ac:dyDescent="0.45">
      <c r="A125" s="9" t="s">
        <v>360</v>
      </c>
      <c r="C125" s="507">
        <f>'Sources of Funds'!F8</f>
        <v>0</v>
      </c>
      <c r="D125" s="507">
        <f>'Sources of Funds'!F9</f>
        <v>0</v>
      </c>
      <c r="E125" s="506">
        <f>'Sources of Funds'!F10</f>
        <v>0</v>
      </c>
      <c r="F125" s="507">
        <f>'Sources of Funds'!F11</f>
        <v>0</v>
      </c>
      <c r="G125" s="507">
        <f>'Sources of Funds'!F12</f>
        <v>0</v>
      </c>
      <c r="H125" s="507">
        <f>'Sources of Funds'!F13</f>
        <v>0</v>
      </c>
      <c r="I125" s="507">
        <f>'Sources of Funds'!F14</f>
        <v>0</v>
      </c>
      <c r="J125" s="507">
        <f>'Sources of Funds'!F15</f>
        <v>0</v>
      </c>
      <c r="K125" s="507">
        <f>'Sources of Funds'!F16</f>
        <v>0</v>
      </c>
      <c r="L125" s="507">
        <f>'Sources of Funds'!F17</f>
        <v>0</v>
      </c>
      <c r="M125" s="507">
        <f>'Sources of Funds'!F18</f>
        <v>0</v>
      </c>
      <c r="N125" s="507">
        <f>'Sources of Funds'!F19</f>
        <v>0</v>
      </c>
      <c r="O125" s="507">
        <f>'Sources of Funds'!F20</f>
        <v>0</v>
      </c>
      <c r="P125" s="507">
        <f>'Sources of Funds'!F21</f>
        <v>0</v>
      </c>
      <c r="Q125" s="507">
        <f>SUM(C125:O125)</f>
        <v>0</v>
      </c>
      <c r="S125" s="45"/>
    </row>
    <row r="126" spans="1:27" s="19" customFormat="1" ht="16.350000000000001" customHeight="1" x14ac:dyDescent="0.45">
      <c r="A126" s="9" t="s">
        <v>275</v>
      </c>
      <c r="C126" s="521">
        <f t="shared" ref="C126:Q126" si="36">C124-C125</f>
        <v>0</v>
      </c>
      <c r="D126" s="521">
        <f t="shared" si="36"/>
        <v>0</v>
      </c>
      <c r="E126" s="521">
        <f t="shared" si="36"/>
        <v>0</v>
      </c>
      <c r="F126" s="521">
        <f t="shared" si="36"/>
        <v>0</v>
      </c>
      <c r="G126" s="521">
        <f t="shared" si="36"/>
        <v>0</v>
      </c>
      <c r="H126" s="521">
        <f t="shared" si="36"/>
        <v>0</v>
      </c>
      <c r="I126" s="521">
        <f t="shared" si="36"/>
        <v>0</v>
      </c>
      <c r="J126" s="521">
        <f t="shared" si="36"/>
        <v>0</v>
      </c>
      <c r="K126" s="521">
        <f t="shared" si="36"/>
        <v>0</v>
      </c>
      <c r="L126" s="521">
        <f t="shared" si="36"/>
        <v>0</v>
      </c>
      <c r="M126" s="521">
        <f t="shared" si="36"/>
        <v>0</v>
      </c>
      <c r="N126" s="521">
        <f t="shared" si="36"/>
        <v>0</v>
      </c>
      <c r="O126" s="521">
        <f t="shared" si="36"/>
        <v>0</v>
      </c>
      <c r="P126" s="521">
        <f t="shared" si="36"/>
        <v>0</v>
      </c>
      <c r="Q126" s="508">
        <f t="shared" si="36"/>
        <v>0</v>
      </c>
      <c r="S126" s="45"/>
    </row>
    <row r="127" spans="1:27" s="19" customFormat="1" ht="16.350000000000001" customHeight="1" x14ac:dyDescent="0.45">
      <c r="S127" s="45"/>
    </row>
    <row r="128" spans="1:27" s="19" customFormat="1" ht="16.350000000000001" customHeight="1" x14ac:dyDescent="0.45">
      <c r="S128" s="45"/>
    </row>
    <row r="129" spans="19:19" s="19" customFormat="1" x14ac:dyDescent="0.45">
      <c r="S129" s="45"/>
    </row>
    <row r="130" spans="19:19" s="19" customFormat="1" x14ac:dyDescent="0.45">
      <c r="S130" s="45"/>
    </row>
    <row r="131" spans="19:19" s="19" customFormat="1" x14ac:dyDescent="0.45">
      <c r="S131" s="45"/>
    </row>
    <row r="132" spans="19:19" s="19" customFormat="1" x14ac:dyDescent="0.45">
      <c r="S132" s="45"/>
    </row>
    <row r="133" spans="19:19" s="19" customFormat="1" x14ac:dyDescent="0.45">
      <c r="S133" s="45"/>
    </row>
    <row r="134" spans="19:19" s="19" customFormat="1" x14ac:dyDescent="0.45">
      <c r="S134" s="45"/>
    </row>
    <row r="135" spans="19:19" s="19" customFormat="1" x14ac:dyDescent="0.45">
      <c r="S135" s="45"/>
    </row>
    <row r="136" spans="19:19" s="19" customFormat="1" x14ac:dyDescent="0.45">
      <c r="S136" s="45"/>
    </row>
    <row r="137" spans="19:19" s="19" customFormat="1" x14ac:dyDescent="0.45">
      <c r="S137" s="45"/>
    </row>
    <row r="138" spans="19:19" s="19" customFormat="1" x14ac:dyDescent="0.45">
      <c r="S138" s="45"/>
    </row>
    <row r="139" spans="19:19" s="19" customFormat="1" x14ac:dyDescent="0.45">
      <c r="S139" s="45"/>
    </row>
    <row r="140" spans="19:19" s="19" customFormat="1" x14ac:dyDescent="0.45">
      <c r="S140" s="45"/>
    </row>
    <row r="141" spans="19:19" s="19" customFormat="1" x14ac:dyDescent="0.45">
      <c r="S141" s="45"/>
    </row>
    <row r="142" spans="19:19" s="19" customFormat="1" x14ac:dyDescent="0.45">
      <c r="S142" s="45"/>
    </row>
    <row r="143" spans="19:19" s="19" customFormat="1" x14ac:dyDescent="0.45">
      <c r="S143" s="45"/>
    </row>
    <row r="144" spans="19:19" s="19" customFormat="1" x14ac:dyDescent="0.45">
      <c r="S144" s="45"/>
    </row>
    <row r="145" spans="19:19" s="19" customFormat="1" x14ac:dyDescent="0.45">
      <c r="S145" s="45"/>
    </row>
    <row r="146" spans="19:19" s="19" customFormat="1" x14ac:dyDescent="0.45">
      <c r="S146" s="45"/>
    </row>
    <row r="147" spans="19:19" s="19" customFormat="1" x14ac:dyDescent="0.45">
      <c r="S147" s="45"/>
    </row>
    <row r="148" spans="19:19" s="19" customFormat="1" x14ac:dyDescent="0.45">
      <c r="S148" s="45"/>
    </row>
    <row r="149" spans="19:19" s="19" customFormat="1" x14ac:dyDescent="0.45">
      <c r="S149" s="45"/>
    </row>
    <row r="150" spans="19:19" s="19" customFormat="1" x14ac:dyDescent="0.45">
      <c r="S150" s="45"/>
    </row>
    <row r="151" spans="19:19" s="19" customFormat="1" x14ac:dyDescent="0.45">
      <c r="S151" s="45"/>
    </row>
    <row r="152" spans="19:19" s="19" customFormat="1" x14ac:dyDescent="0.45">
      <c r="S152" s="45"/>
    </row>
    <row r="153" spans="19:19" s="19" customFormat="1" x14ac:dyDescent="0.45">
      <c r="S153" s="45"/>
    </row>
    <row r="154" spans="19:19" s="19" customFormat="1" x14ac:dyDescent="0.45">
      <c r="S154" s="45"/>
    </row>
    <row r="155" spans="19:19" s="19" customFormat="1" x14ac:dyDescent="0.45">
      <c r="S155" s="45"/>
    </row>
    <row r="156" spans="19:19" s="19" customFormat="1" x14ac:dyDescent="0.45">
      <c r="S156" s="45"/>
    </row>
    <row r="157" spans="19:19" s="19" customFormat="1" x14ac:dyDescent="0.45">
      <c r="S157" s="45"/>
    </row>
    <row r="158" spans="19:19" s="19" customFormat="1" x14ac:dyDescent="0.45">
      <c r="S158" s="45"/>
    </row>
    <row r="159" spans="19:19" s="19" customFormat="1" x14ac:dyDescent="0.45">
      <c r="S159" s="45"/>
    </row>
    <row r="160" spans="19:19" s="19" customFormat="1" x14ac:dyDescent="0.45">
      <c r="S160" s="45"/>
    </row>
    <row r="161" spans="19:19" s="19" customFormat="1" x14ac:dyDescent="0.45">
      <c r="S161" s="45"/>
    </row>
    <row r="162" spans="19:19" s="19" customFormat="1" x14ac:dyDescent="0.45">
      <c r="S162" s="45"/>
    </row>
    <row r="163" spans="19:19" s="19" customFormat="1" x14ac:dyDescent="0.45">
      <c r="S163" s="45"/>
    </row>
    <row r="164" spans="19:19" s="19" customFormat="1" x14ac:dyDescent="0.45">
      <c r="S164" s="45"/>
    </row>
    <row r="165" spans="19:19" s="19" customFormat="1" x14ac:dyDescent="0.45">
      <c r="S165" s="45"/>
    </row>
    <row r="166" spans="19:19" s="19" customFormat="1" x14ac:dyDescent="0.45">
      <c r="S166" s="45"/>
    </row>
    <row r="167" spans="19:19" s="19" customFormat="1" x14ac:dyDescent="0.45">
      <c r="S167" s="45"/>
    </row>
    <row r="168" spans="19:19" s="19" customFormat="1" x14ac:dyDescent="0.45">
      <c r="S168" s="45"/>
    </row>
    <row r="169" spans="19:19" s="19" customFormat="1" x14ac:dyDescent="0.45">
      <c r="S169" s="45"/>
    </row>
    <row r="170" spans="19:19" s="19" customFormat="1" x14ac:dyDescent="0.45">
      <c r="S170" s="45"/>
    </row>
    <row r="171" spans="19:19" s="19" customFormat="1" x14ac:dyDescent="0.45">
      <c r="S171" s="45"/>
    </row>
    <row r="172" spans="19:19" s="19" customFormat="1" x14ac:dyDescent="0.45">
      <c r="S172" s="45"/>
    </row>
    <row r="173" spans="19:19" s="19" customFormat="1" x14ac:dyDescent="0.45">
      <c r="S173" s="45"/>
    </row>
    <row r="174" spans="19:19" s="19" customFormat="1" x14ac:dyDescent="0.45">
      <c r="S174" s="45"/>
    </row>
    <row r="175" spans="19:19" s="19" customFormat="1" x14ac:dyDescent="0.45">
      <c r="S175" s="45"/>
    </row>
    <row r="176" spans="19:19" s="19" customFormat="1" x14ac:dyDescent="0.45">
      <c r="S176" s="45"/>
    </row>
    <row r="177" spans="19:19" s="19" customFormat="1" x14ac:dyDescent="0.45">
      <c r="S177" s="45"/>
    </row>
    <row r="178" spans="19:19" s="19" customFormat="1" x14ac:dyDescent="0.45">
      <c r="S178" s="45"/>
    </row>
    <row r="179" spans="19:19" s="19" customFormat="1" x14ac:dyDescent="0.45">
      <c r="S179" s="45"/>
    </row>
    <row r="180" spans="19:19" s="19" customFormat="1" x14ac:dyDescent="0.45">
      <c r="S180" s="45"/>
    </row>
    <row r="181" spans="19:19" s="19" customFormat="1" x14ac:dyDescent="0.45">
      <c r="S181" s="45"/>
    </row>
    <row r="182" spans="19:19" s="19" customFormat="1" x14ac:dyDescent="0.45">
      <c r="S182" s="45"/>
    </row>
    <row r="183" spans="19:19" s="19" customFormat="1" x14ac:dyDescent="0.45">
      <c r="S183" s="45"/>
    </row>
    <row r="184" spans="19:19" s="19" customFormat="1" x14ac:dyDescent="0.45">
      <c r="S184" s="45"/>
    </row>
    <row r="185" spans="19:19" s="19" customFormat="1" x14ac:dyDescent="0.45">
      <c r="S185" s="45"/>
    </row>
    <row r="186" spans="19:19" s="19" customFormat="1" x14ac:dyDescent="0.45">
      <c r="S186" s="45"/>
    </row>
    <row r="187" spans="19:19" s="19" customFormat="1" x14ac:dyDescent="0.45">
      <c r="S187" s="45"/>
    </row>
    <row r="188" spans="19:19" s="19" customFormat="1" x14ac:dyDescent="0.45">
      <c r="S188" s="45"/>
    </row>
    <row r="189" spans="19:19" s="19" customFormat="1" x14ac:dyDescent="0.45">
      <c r="S189" s="45"/>
    </row>
    <row r="190" spans="19:19" s="19" customFormat="1" x14ac:dyDescent="0.45">
      <c r="S190" s="45"/>
    </row>
    <row r="191" spans="19:19" s="19" customFormat="1" x14ac:dyDescent="0.45">
      <c r="S191" s="45"/>
    </row>
    <row r="192" spans="19:19" s="19" customFormat="1" x14ac:dyDescent="0.45">
      <c r="S192" s="45"/>
    </row>
  </sheetData>
  <sheetProtection algorithmName="SHA-512" hashValue="EoviEs4HZ4UW3PoD6+VFeTc0vmQSKlow7S3A+YCgp7nUp19wC7lAUODKvnjX4Ds2q0g1/DL4MzKY4wKvE1JWlw==" saltValue="+PatJig3Z+Y0LBHcPLgdcQ==" spinCount="100000" sheet="1" selectLockedCells="1"/>
  <mergeCells count="134">
    <mergeCell ref="C4:O4"/>
    <mergeCell ref="P6:P7"/>
    <mergeCell ref="U10:AA10"/>
    <mergeCell ref="K6:K7"/>
    <mergeCell ref="L6:L7"/>
    <mergeCell ref="E6:E7"/>
    <mergeCell ref="C6:C7"/>
    <mergeCell ref="D6:D7"/>
    <mergeCell ref="T6:T7"/>
    <mergeCell ref="F6:F7"/>
    <mergeCell ref="R6:R7"/>
    <mergeCell ref="G6:G7"/>
    <mergeCell ref="H6:H7"/>
    <mergeCell ref="N6:N7"/>
    <mergeCell ref="O6:O7"/>
    <mergeCell ref="U6:U7"/>
    <mergeCell ref="U27:AA27"/>
    <mergeCell ref="U28:AA28"/>
    <mergeCell ref="U34:AA34"/>
    <mergeCell ref="U35:AA35"/>
    <mergeCell ref="U36:AA36"/>
    <mergeCell ref="U37:AA37"/>
    <mergeCell ref="U38:AA38"/>
    <mergeCell ref="B6:B7"/>
    <mergeCell ref="S6:S7"/>
    <mergeCell ref="J6:J7"/>
    <mergeCell ref="Q6:Q7"/>
    <mergeCell ref="M6:M7"/>
    <mergeCell ref="I6:I7"/>
    <mergeCell ref="U23:AA23"/>
    <mergeCell ref="U24:AA24"/>
    <mergeCell ref="U18:AA18"/>
    <mergeCell ref="U19:AA19"/>
    <mergeCell ref="U20:AA20"/>
    <mergeCell ref="U21:AA21"/>
    <mergeCell ref="U11:AA11"/>
    <mergeCell ref="U12:AA12"/>
    <mergeCell ref="U17:AA17"/>
    <mergeCell ref="U15:AA15"/>
    <mergeCell ref="U9:AA9"/>
    <mergeCell ref="U48:AA48"/>
    <mergeCell ref="U49:AA49"/>
    <mergeCell ref="U50:AA50"/>
    <mergeCell ref="U63:AA63"/>
    <mergeCell ref="U13:AA13"/>
    <mergeCell ref="U14:AA14"/>
    <mergeCell ref="U16:AA16"/>
    <mergeCell ref="U22:AA22"/>
    <mergeCell ref="U25:AA25"/>
    <mergeCell ref="U30:AA30"/>
    <mergeCell ref="U31:AA31"/>
    <mergeCell ref="U32:AA32"/>
    <mergeCell ref="U29:AA29"/>
    <mergeCell ref="U39:AA39"/>
    <mergeCell ref="U40:AA40"/>
    <mergeCell ref="U41:AA41"/>
    <mergeCell ref="U42:AA42"/>
    <mergeCell ref="U43:AA43"/>
    <mergeCell ref="U44:AA44"/>
    <mergeCell ref="U45:AA45"/>
    <mergeCell ref="U46:AA46"/>
    <mergeCell ref="U47:AA47"/>
    <mergeCell ref="U33:AA33"/>
    <mergeCell ref="U26:AA26"/>
    <mergeCell ref="U64:AA64"/>
    <mergeCell ref="U51:AA51"/>
    <mergeCell ref="U52:AA52"/>
    <mergeCell ref="U53:AA53"/>
    <mergeCell ref="U54:AA54"/>
    <mergeCell ref="U55:AA55"/>
    <mergeCell ref="U56:AA56"/>
    <mergeCell ref="U57:AA57"/>
    <mergeCell ref="U58:AA58"/>
    <mergeCell ref="U59:AA59"/>
    <mergeCell ref="U60:AA60"/>
    <mergeCell ref="U61:AA61"/>
    <mergeCell ref="U62:AA62"/>
    <mergeCell ref="U65:AA65"/>
    <mergeCell ref="U66:AA66"/>
    <mergeCell ref="U67:AA67"/>
    <mergeCell ref="U68:AA68"/>
    <mergeCell ref="U71:AA71"/>
    <mergeCell ref="U72:AA72"/>
    <mergeCell ref="U69:AA69"/>
    <mergeCell ref="U70:AA70"/>
    <mergeCell ref="U73:AA73"/>
    <mergeCell ref="U74:AA74"/>
    <mergeCell ref="U77:AA77"/>
    <mergeCell ref="U78:AA78"/>
    <mergeCell ref="U75:AA75"/>
    <mergeCell ref="U76:AA76"/>
    <mergeCell ref="U79:AA79"/>
    <mergeCell ref="U80:AA80"/>
    <mergeCell ref="U83:AA83"/>
    <mergeCell ref="U84:AA84"/>
    <mergeCell ref="U81:AA81"/>
    <mergeCell ref="U82:AA82"/>
    <mergeCell ref="U85:AA85"/>
    <mergeCell ref="U86:AA86"/>
    <mergeCell ref="U89:AA89"/>
    <mergeCell ref="U90:AA90"/>
    <mergeCell ref="U87:AA87"/>
    <mergeCell ref="U88:AA88"/>
    <mergeCell ref="U91:AA91"/>
    <mergeCell ref="U92:AA92"/>
    <mergeCell ref="U95:AA95"/>
    <mergeCell ref="U96:AA96"/>
    <mergeCell ref="U93:AA93"/>
    <mergeCell ref="U94:AA94"/>
    <mergeCell ref="U97:AA97"/>
    <mergeCell ref="U98:AA98"/>
    <mergeCell ref="U101:AA101"/>
    <mergeCell ref="U102:AA102"/>
    <mergeCell ref="U99:AA99"/>
    <mergeCell ref="U100:AA100"/>
    <mergeCell ref="U103:AA103"/>
    <mergeCell ref="U104:AA104"/>
    <mergeCell ref="U107:AA107"/>
    <mergeCell ref="U108:AA108"/>
    <mergeCell ref="U105:AA105"/>
    <mergeCell ref="U106:AA106"/>
    <mergeCell ref="U109:AA109"/>
    <mergeCell ref="U118:AA118"/>
    <mergeCell ref="U119:AA119"/>
    <mergeCell ref="U120:AA120"/>
    <mergeCell ref="U110:AA110"/>
    <mergeCell ref="U111:AA111"/>
    <mergeCell ref="U121:AA121"/>
    <mergeCell ref="U112:AA112"/>
    <mergeCell ref="U113:AA113"/>
    <mergeCell ref="U114:AA114"/>
    <mergeCell ref="U115:AA115"/>
    <mergeCell ref="U117:AA117"/>
    <mergeCell ref="U116:AA116"/>
  </mergeCells>
  <phoneticPr fontId="0" type="noConversion"/>
  <pageMargins left="0.7" right="0.7" top="0.75" bottom="0.75" header="0.3" footer="0.3"/>
  <pageSetup scale="38" fitToHeight="0" orientation="landscape" r:id="rId1"/>
  <rowBreaks count="2" manualBreakCount="2">
    <brk id="63" max="18" man="1"/>
    <brk id="126" max="1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42</vt:i4>
      </vt:variant>
    </vt:vector>
  </HeadingPairs>
  <TitlesOfParts>
    <vt:vector size="59" baseType="lpstr">
      <vt:lpstr>Instructions</vt:lpstr>
      <vt:lpstr>Summary</vt:lpstr>
      <vt:lpstr>Checklist</vt:lpstr>
      <vt:lpstr>Contact &amp; Org. Information</vt:lpstr>
      <vt:lpstr>Misc.</vt:lpstr>
      <vt:lpstr>Environmental</vt:lpstr>
      <vt:lpstr>Sources of Funds</vt:lpstr>
      <vt:lpstr>Dev. Budget</vt:lpstr>
      <vt:lpstr>Sources &amp; Uses</vt:lpstr>
      <vt:lpstr>Unit Mix &amp; Rental Income</vt:lpstr>
      <vt:lpstr>Year 1 Operating Budget</vt:lpstr>
      <vt:lpstr>Proforma - 20 Years</vt:lpstr>
      <vt:lpstr>Property Standards</vt:lpstr>
      <vt:lpstr>DeveloperOwner Capacity</vt:lpstr>
      <vt:lpstr>Legal Status Q.</vt:lpstr>
      <vt:lpstr>Cert. of Complete Discl.</vt:lpstr>
      <vt:lpstr>NA</vt:lpstr>
      <vt:lpstr>City</vt:lpstr>
      <vt:lpstr>EligibleActivities</vt:lpstr>
      <vt:lpstr>EnvReview</vt:lpstr>
      <vt:lpstr>ERDate</vt:lpstr>
      <vt:lpstr>FixedFloating</vt:lpstr>
      <vt:lpstr>Jurisdiction</vt:lpstr>
      <vt:lpstr>LoanType</vt:lpstr>
      <vt:lpstr>NCRehab</vt:lpstr>
      <vt:lpstr>New_Construction</vt:lpstr>
      <vt:lpstr>No_more_than_50__of_Total_Developer_Fee_can_be_shown_as_deferred</vt:lpstr>
      <vt:lpstr>OrgType</vt:lpstr>
      <vt:lpstr>OtherFunding</vt:lpstr>
      <vt:lpstr>Outcome</vt:lpstr>
      <vt:lpstr>Outcome1</vt:lpstr>
      <vt:lpstr>Population</vt:lpstr>
      <vt:lpstr>Population2</vt:lpstr>
      <vt:lpstr>Population3</vt:lpstr>
      <vt:lpstr>'Contact &amp; Org. Information'!Print_Area</vt:lpstr>
      <vt:lpstr>'Dev. Budget'!Print_Area</vt:lpstr>
      <vt:lpstr>'DeveloperOwner Capacity'!Print_Area</vt:lpstr>
      <vt:lpstr>Environmental!Print_Area</vt:lpstr>
      <vt:lpstr>Instructions!Print_Area</vt:lpstr>
      <vt:lpstr>'Legal Status Q.'!Print_Area</vt:lpstr>
      <vt:lpstr>Misc.!Print_Area</vt:lpstr>
      <vt:lpstr>'Proforma - 20 Years'!Print_Area</vt:lpstr>
      <vt:lpstr>'Property Standards'!Print_Area</vt:lpstr>
      <vt:lpstr>'Sources &amp; Uses'!Print_Area</vt:lpstr>
      <vt:lpstr>'Sources of Funds'!Print_Area</vt:lpstr>
      <vt:lpstr>Summary!Print_Area</vt:lpstr>
      <vt:lpstr>'Unit Mix &amp; Rental Income'!Print_Area</vt:lpstr>
      <vt:lpstr>'Year 1 Operating Budget'!Print_Area</vt:lpstr>
      <vt:lpstr>ProjectType</vt:lpstr>
      <vt:lpstr>Rental</vt:lpstr>
      <vt:lpstr>RentalOwner</vt:lpstr>
      <vt:lpstr>Role</vt:lpstr>
      <vt:lpstr>TCAC</vt:lpstr>
      <vt:lpstr>type</vt:lpstr>
      <vt:lpstr>Unincorporated_County</vt:lpstr>
      <vt:lpstr>YesNo1</vt:lpstr>
      <vt:lpstr>YN</vt:lpstr>
      <vt:lpstr>YNNA</vt:lpstr>
      <vt:lpstr>YNNA1</vt:lpstr>
    </vt:vector>
  </TitlesOfParts>
  <Company>County of Ventura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dc:creator>
  <cp:lastModifiedBy>McAulay, Tracy</cp:lastModifiedBy>
  <cp:lastPrinted>2024-08-31T00:00:24Z</cp:lastPrinted>
  <dcterms:created xsi:type="dcterms:W3CDTF">2016-05-04T16:49:39Z</dcterms:created>
  <dcterms:modified xsi:type="dcterms:W3CDTF">2024-09-12T00:15:21Z</dcterms:modified>
</cp:coreProperties>
</file>