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15" firstSheet="5" activeTab="10"/>
  </bookViews>
  <sheets>
    <sheet name="Instructions" sheetId="1" r:id="rId1"/>
    <sheet name="Summary" sheetId="2" r:id="rId2"/>
    <sheet name="Checklist" sheetId="3" r:id="rId3"/>
    <sheet name="Contact &amp; Org. Information" sheetId="4" r:id="rId4"/>
    <sheet name="Target Population" sheetId="5" r:id="rId5"/>
    <sheet name="Sources of Funds" sheetId="6" r:id="rId6"/>
    <sheet name="Dev. Budget" sheetId="7" r:id="rId7"/>
    <sheet name="Unit Mix &amp; Rental Income" sheetId="8" r:id="rId8"/>
    <sheet name="Year 1 Operating Budget" sheetId="9" r:id="rId9"/>
    <sheet name="Proforma - 20 Years" sheetId="10" r:id="rId10"/>
    <sheet name="DeveloperOwner Capacity" sheetId="11" r:id="rId11"/>
    <sheet name="Dev. Exp &amp; Pipeline" sheetId="12" r:id="rId12"/>
    <sheet name="NA" sheetId="13" r:id="rId13"/>
  </sheets>
  <definedNames>
    <definedName name="_xlfn._FV" hidden="1">#NAME?</definedName>
    <definedName name="_xlfn.GAMMA" hidden="1">#NAME?</definedName>
    <definedName name="_xlfn.SINGLE" hidden="1">#NAME?</definedName>
    <definedName name="City">'NA'!$B$43:$B$53</definedName>
    <definedName name="EligibleActivities">'NA'!$B$101:$B$107</definedName>
    <definedName name="EnvReview">'NA'!$B$13:$B$17</definedName>
    <definedName name="EnvReviewOutcome">'NA'!#REF!</definedName>
    <definedName name="ERDate">'NA'!$B$21:$B$23</definedName>
    <definedName name="EROutcome">'NA'!#REF!</definedName>
    <definedName name="FixedFloating">'NA'!$B$10:$B$11</definedName>
    <definedName name="Jurisdiction">'NA'!$B$1:$B$7</definedName>
    <definedName name="LoanType">'NA'!$B$65:$B$68</definedName>
    <definedName name="NCRehab">'NA'!$B$84:$B$85</definedName>
    <definedName name="New_Construction">'NA'!$B$84:$B$85</definedName>
    <definedName name="No_more_than_50__of_Total_Developer_Fee_can_be_shown_as_deferred">'Summary'!#REF!</definedName>
    <definedName name="OrgType">'NA'!$B$75:$B$79</definedName>
    <definedName name="OtherFunding">'NA'!$B$58:$B$63</definedName>
    <definedName name="Outcome">'NA'!$B$21:$B$23</definedName>
    <definedName name="Outcome1">'NA'!$B$21:$B$23</definedName>
    <definedName name="Population">'NA'!$E$71:$E$75</definedName>
    <definedName name="Population2">'NA'!$E$71:$E$76</definedName>
    <definedName name="Population3">'NA'!$E$71:$E$78</definedName>
    <definedName name="_xlnm.Print_Area" localSheetId="6">'Dev. Budget'!$A$1:$G$119</definedName>
    <definedName name="_xlnm.Print_Area" localSheetId="11">'Dev. Exp &amp; Pipeline'!$A$1:$H$91</definedName>
    <definedName name="_xlnm.Print_Area" localSheetId="10">'DeveloperOwner Capacity'!$A$1:$N$134</definedName>
    <definedName name="_xlnm.Print_Area" localSheetId="0">'Instructions'!$A$1:$N$54</definedName>
    <definedName name="_xlnm.Print_Area" localSheetId="9">'Proforma - 20 Years'!$A$1:$W$58</definedName>
    <definedName name="_xlnm.Print_Area" localSheetId="5">'Sources of Funds'!$A$1:$O$59</definedName>
    <definedName name="_xlnm.Print_Area" localSheetId="1">'Summary'!$A$1:$N$111</definedName>
    <definedName name="_xlnm.Print_Area" localSheetId="4">'Target Population'!$A$1:$K$77</definedName>
    <definedName name="_xlnm.Print_Area" localSheetId="7">'Unit Mix &amp; Rental Income'!$A$1:$I$227</definedName>
    <definedName name="_xlnm.Print_Area" localSheetId="8">'Year 1 Operating Budget'!$A$1:$F$87</definedName>
    <definedName name="ProjectType">'NA'!$B$92:$B$93</definedName>
    <definedName name="Rental">'NA'!$B$81:$B$82</definedName>
    <definedName name="RentalOwner">'NA'!$B$81:$B$82</definedName>
    <definedName name="Role">'NA'!$B$87:$B$90</definedName>
    <definedName name="TCAC">'NA'!$E$71:$F$78</definedName>
    <definedName name="type">'NA'!$B$101:$B$107</definedName>
    <definedName name="Unincorporated_County">'NA'!$B$1:$B$7</definedName>
    <definedName name="YesNo1">'NA'!$I$11:$I$13</definedName>
    <definedName name="YN">'NA'!$B$40:$B$41</definedName>
    <definedName name="YNNA">'NA'!$I$2:$I$4</definedName>
    <definedName name="YNNA1">'NA'!$I$2:$I$4</definedName>
  </definedNames>
  <calcPr fullCalcOnLoad="1"/>
</workbook>
</file>

<file path=xl/comments10.xml><?xml version="1.0" encoding="utf-8"?>
<comments xmlns="http://schemas.openxmlformats.org/spreadsheetml/2006/main">
  <authors>
    <author>Vice President of Housing Development</author>
    <author>ITS</author>
    <author>McAulay, Tracy</author>
  </authors>
  <commentList>
    <comment ref="AH35" authorId="0">
      <text>
        <r>
          <rPr>
            <b/>
            <sz val="8"/>
            <rFont val="Tahoma"/>
            <family val="2"/>
          </rPr>
          <t xml:space="preserve">Conventional loans paid-off in year 30. </t>
        </r>
      </text>
    </comment>
    <comment ref="S7" authorId="1">
      <text>
        <r>
          <rPr>
            <sz val="9"/>
            <rFont val="Tahoma"/>
            <family val="2"/>
          </rPr>
          <t xml:space="preserve">$0 in Year 16 if PBS8 Contract is 15 Years
</t>
        </r>
      </text>
    </comment>
    <comment ref="B63" authorId="2">
      <text>
        <r>
          <rPr>
            <b/>
            <sz val="9"/>
            <rFont val="Tahoma"/>
            <family val="2"/>
          </rPr>
          <t>McAulay, Tracy:</t>
        </r>
        <r>
          <rPr>
            <sz val="9"/>
            <rFont val="Tahoma"/>
            <family val="2"/>
          </rPr>
          <t xml:space="preserve">
“cash flow after debt service”
shall be limited to the higher of twenty-five percent (25%) of the anticipated annual must
pay debt service payment or eight percent (8%) of gross income, during each of the first
three years of project operation.</t>
        </r>
      </text>
    </comment>
    <comment ref="W45" authorId="2">
      <text>
        <r>
          <rPr>
            <b/>
            <sz val="9"/>
            <rFont val="Tahoma"/>
            <family val="2"/>
          </rPr>
          <t>For CDBG-DR MHP, DSCR should be at least 1.15 in years 2 - 20</t>
        </r>
      </text>
    </comment>
    <comment ref="C6" authorId="2">
      <text>
        <r>
          <rPr>
            <sz val="9"/>
            <rFont val="Tahoma"/>
            <family val="2"/>
          </rPr>
          <t>For CDBG-DR MHP, not more than 2%.</t>
        </r>
      </text>
    </comment>
  </commentList>
</comments>
</file>

<file path=xl/comments11.xml><?xml version="1.0" encoding="utf-8"?>
<comments xmlns="http://schemas.openxmlformats.org/spreadsheetml/2006/main">
  <authors>
    <author>ITS</author>
  </authors>
  <commentList>
    <comment ref="E125" authorId="0">
      <text>
        <r>
          <rPr>
            <sz val="9"/>
            <rFont val="Tahoma"/>
            <family val="2"/>
          </rPr>
          <t>Organization must show positive net worth.</t>
        </r>
      </text>
    </comment>
  </commentList>
</comments>
</file>

<file path=xl/comments2.xml><?xml version="1.0" encoding="utf-8"?>
<comments xmlns="http://schemas.openxmlformats.org/spreadsheetml/2006/main">
  <authors>
    <author>ITS</author>
    <author>McAulay, Tracy</author>
  </authors>
  <commentList>
    <comment ref="A46" authorId="0">
      <text>
        <r>
          <rPr>
            <sz val="9"/>
            <rFont val="Tahoma"/>
            <family val="2"/>
          </rPr>
          <t>Adjust for the year project enters HOME Agreement (not necessarily the year of application)</t>
        </r>
      </text>
    </comment>
    <comment ref="A47" authorId="0">
      <text>
        <r>
          <rPr>
            <sz val="9"/>
            <rFont val="Tahoma"/>
            <family val="2"/>
          </rPr>
          <t>Adjust for the year project enters HOME Agreement (not necessarily the year of application)</t>
        </r>
      </text>
    </comment>
    <comment ref="L43" authorId="0">
      <text>
        <r>
          <rPr>
            <sz val="9"/>
            <rFont val="Tahoma"/>
            <family val="2"/>
          </rPr>
          <t>To calculate rents for units larger than 6 bedrooms, add 15% (2016) for each additional bedroom over 4 bedrooms.
For example, for a 7 bedroom unit:
7 BR- 4BR = 3 BR
3 * 15% = 45% 45%+100% = 145% 
Convert to decimal 1.45 then multiply 1.45 X 4 bedroom rent.</t>
        </r>
      </text>
    </comment>
    <comment ref="A78" authorId="0">
      <text>
        <r>
          <rPr>
            <sz val="9"/>
            <rFont val="Tahoma"/>
            <family val="2"/>
          </rPr>
          <t>2014 California Affordable Housing Cost Study (October 2014) - HCD, TCAC, CDLAC, CalHFA. Central Coast Region (Monterey, SLO, Santa Barbara, Santa Cruz, Ventura) = Average $336,000/unit
Los Angeles = Average $315,000/unit</t>
        </r>
      </text>
    </comment>
    <comment ref="L23" authorId="0">
      <text>
        <r>
          <rPr>
            <sz val="9"/>
            <rFont val="Tahoma"/>
            <family val="2"/>
          </rPr>
          <t xml:space="preserve">For the Project to be designated as a SRO, its characteristics cannot be inconsistent with the jurisdiction’s applicable building and zoning code classifications. For jurisdictions whose building and zoning codes do not include an SRO designation, SRO housing is permitted because it is not “inconsistent.” However, a jurisdiction may not classify a project as a SRO in violation of its own building and zoning code classifications.
The new 2013 Rule redesignates paragraph §92.252(c) to address the rent limits imposed on SRO housing. These requirements codify long-established administrative guidance setting the applicable rent limits for SRO units, as are conveyed in HUD Notice CPD 94-01, Using HOME Funds for Single Room Occupancy (SRO) and Group Housing, issued January 1994. 
Rent limits for SRO units with no sanitary or food preparation facilities, or only one of the two: 
• The maximum rent that can be charged for a SRO unit is 75 percent of a zero-bedroom fair market rent (FMR). There are no Low HOME rent limits established for these SRO projects. However, in SRO projects with five or more HOME-assisted units, at least 20 percent of the units must be occupied by very low-income households. If a unit in a SRO project has a project-based voucher and the occupant is very low-income, the project-based voucher rent may be charged in accordance with the HOME Low HOME rent requirements in §92.252(b)(2). 
Rent limits for SRO units that have both sanitary and food preparation facilities:
• The High HOME rent limit is set at the lesser of the FMR or the HUD-issued High HOME rent for the area, for a 0-bedroom unit. 
• The Low HOME rent limit is set at the lesser of the HOME-issued Low HOME rent limit, 30 percent of the monthly adjusted income for a very low-income family, or the FMR for a 0-bedroom unit. If a unit in a SRO project has a project-based voucher and the occupant is very low-income, the project-based voucher rent may be charged in accordance with the HOME Low HOME rent requirements in §92.252(b)(2). 
</t>
        </r>
      </text>
    </comment>
    <comment ref="J63" authorId="0">
      <text>
        <r>
          <rPr>
            <sz val="9"/>
            <rFont val="Tahoma"/>
            <family val="2"/>
          </rPr>
          <t>Please attach any available architectural plans.</t>
        </r>
      </text>
    </comment>
    <comment ref="E10" authorId="0">
      <text>
        <r>
          <rPr>
            <sz val="9"/>
            <rFont val="Tahoma"/>
            <family val="2"/>
          </rPr>
          <t>Note: if HOME funds used for acquisition of land, construction must begin within 12 months of land acquisition.
Reconstruction is defined as rebuilding a structure of the same size and type on the same site. If increasing the number of units, it is new construction.
Rehabilitation projects increasing the number of bedrooms are considered rehabilitation. If the number of units will be increased, it is considered new construction.
Conversion, if adding units outside of the existing building envelope, is considered new construction.</t>
        </r>
      </text>
    </comment>
    <comment ref="K94" authorId="0">
      <text>
        <r>
          <rPr>
            <sz val="9"/>
            <rFont val="Tahoma"/>
            <family val="2"/>
          </rPr>
          <t>If other units will be restricted as low-income by other financing sources, please include a description of the total number of units to be restricted as low-income, the level of affordability (30% AMI, 50% AMI, etc.), the length of the affordability period and the lender making the restriction.</t>
        </r>
      </text>
    </comment>
    <comment ref="F62" authorId="0">
      <text>
        <r>
          <rPr>
            <sz val="9"/>
            <rFont val="Tahoma"/>
            <family val="2"/>
          </rPr>
          <t>Site control is a threshold requirement for CDBG-DR MHP and HOME. Exceptions may be made to HOME-assisted projects on a case by case basis. If site control is not already in place, please explain.</t>
        </r>
      </text>
    </comment>
    <comment ref="F68" authorId="0">
      <text>
        <r>
          <rPr>
            <sz val="9"/>
            <rFont val="Tahoma"/>
            <family val="2"/>
          </rPr>
          <t>Within 12 months of Execution of HOME Agreement</t>
        </r>
      </text>
    </comment>
    <comment ref="F69" authorId="0">
      <text>
        <r>
          <rPr>
            <sz val="9"/>
            <rFont val="Tahoma"/>
            <family val="2"/>
          </rPr>
          <t>HOME: Within four (4) years of Execution of HOME Agreement
CDBG-DR MHP: completion no later than Q1 of 2025.</t>
        </r>
      </text>
    </comment>
    <comment ref="F72" authorId="0">
      <text>
        <r>
          <rPr>
            <sz val="9"/>
            <rFont val="Tahoma"/>
            <family val="2"/>
          </rPr>
          <t>Please select 5, 10, 15, 20 or other affordability period, as applicable. See Rows 138- 144.</t>
        </r>
      </text>
    </comment>
    <comment ref="H65" authorId="0">
      <text>
        <r>
          <rPr>
            <sz val="9"/>
            <rFont val="Tahoma"/>
            <family val="2"/>
          </rPr>
          <t>Please attach any commitments available.</t>
        </r>
      </text>
    </comment>
    <comment ref="F65" authorId="1">
      <text>
        <r>
          <rPr>
            <sz val="9"/>
            <rFont val="Tahoma"/>
            <family val="2"/>
          </rPr>
          <t>No later than March 15, 2022</t>
        </r>
      </text>
    </comment>
    <comment ref="F67" authorId="1">
      <text>
        <r>
          <rPr>
            <sz val="9"/>
            <rFont val="Tahoma"/>
            <family val="2"/>
          </rPr>
          <t>No later than within 12 months of execution of the HOME Agreement.</t>
        </r>
      </text>
    </comment>
    <comment ref="F70" authorId="1">
      <text>
        <r>
          <rPr>
            <sz val="9"/>
            <rFont val="Tahoma"/>
            <family val="2"/>
          </rPr>
          <t>HOME: No later than 6 months after completion of construction.
CDBG-DR MHP: completion no later than Q3 of 2025.</t>
        </r>
      </text>
    </comment>
    <comment ref="E35" authorId="1">
      <text>
        <r>
          <rPr>
            <b/>
            <sz val="9"/>
            <rFont val="Tahoma"/>
            <family val="2"/>
          </rPr>
          <t>McAulay, Tracy:</t>
        </r>
        <r>
          <rPr>
            <sz val="9"/>
            <rFont val="Tahoma"/>
            <family val="2"/>
          </rPr>
          <t xml:space="preserve">
Information Bulleting CPD-2020-03, dated September 11, 2020
</t>
        </r>
      </text>
    </comment>
    <comment ref="A15" authorId="1">
      <text>
        <r>
          <rPr>
            <sz val="9"/>
            <rFont val="Tahoma"/>
            <family val="2"/>
          </rPr>
          <t>Enter County HOME/PLHA fund request only.</t>
        </r>
      </text>
    </comment>
    <comment ref="C23" authorId="1">
      <text>
        <r>
          <rPr>
            <b/>
            <sz val="9"/>
            <rFont val="Tahoma"/>
            <family val="2"/>
          </rPr>
          <t>PLHA must fund units at or below 60% AMI.</t>
        </r>
      </text>
    </comment>
  </commentList>
</comments>
</file>

<file path=xl/comments6.xml><?xml version="1.0" encoding="utf-8"?>
<comments xmlns="http://schemas.openxmlformats.org/spreadsheetml/2006/main">
  <authors>
    <author>ITS</author>
    <author>McAulay, Tracy</author>
  </authors>
  <commentList>
    <comment ref="D7" authorId="0">
      <text>
        <r>
          <rPr>
            <sz val="9"/>
            <rFont val="Tahoma"/>
            <family val="2"/>
          </rPr>
          <t>Please provide a copy of a commitment letter or loan agreement for each committed source.</t>
        </r>
      </text>
    </comment>
    <comment ref="D25" authorId="0">
      <text>
        <r>
          <rPr>
            <sz val="9"/>
            <rFont val="Tahoma"/>
            <family val="2"/>
          </rPr>
          <t>Please provide a copy of a commitment letter or loan agreement for each committed source.</t>
        </r>
      </text>
    </comment>
    <comment ref="A37" authorId="0">
      <text>
        <r>
          <rPr>
            <sz val="9"/>
            <rFont val="Tahoma"/>
            <family val="2"/>
          </rPr>
          <t>For projects include value of "sweat equity" or volunteer hours, provide the calculation of value X the number of hours used as a source.</t>
        </r>
      </text>
    </comment>
    <comment ref="L7" authorId="0">
      <text>
        <r>
          <rPr>
            <sz val="9"/>
            <rFont val="Tahoma"/>
            <family val="2"/>
          </rPr>
          <t>If funding is not already committed, please discuss when funding is anticipated to be committed.</t>
        </r>
      </text>
    </comment>
    <comment ref="J25" authorId="0">
      <text>
        <r>
          <rPr>
            <sz val="9"/>
            <rFont val="Tahoma"/>
            <family val="2"/>
          </rPr>
          <t>If funding is not already committed, please discuss when funding is anticipated to be committed.</t>
        </r>
      </text>
    </comment>
    <comment ref="F20" authorId="0">
      <text>
        <r>
          <rPr>
            <sz val="9"/>
            <rFont val="Tahoma"/>
            <family val="2"/>
          </rPr>
          <t>From Summary Tab, Cell E18. Include allocations of HOME funds from previous years or other jurisdictions as a separate line item above.</t>
        </r>
      </text>
    </comment>
    <comment ref="A15" authorId="1">
      <text>
        <r>
          <rPr>
            <sz val="9"/>
            <rFont val="Tahoma"/>
            <family val="2"/>
          </rPr>
          <t>For projects include value of "sweat equity" or volunteer hours, provide the calculation of value X the number of hours used as a source.</t>
        </r>
      </text>
    </comment>
  </commentList>
</comments>
</file>

<file path=xl/comments7.xml><?xml version="1.0" encoding="utf-8"?>
<comments xmlns="http://schemas.openxmlformats.org/spreadsheetml/2006/main">
  <authors>
    <author>ITS</author>
    <author>McAulay, Tracy</author>
  </authors>
  <commentList>
    <comment ref="A15" authorId="0">
      <text>
        <r>
          <rPr>
            <sz val="9"/>
            <rFont val="Tahoma"/>
            <family val="2"/>
          </rPr>
          <t xml:space="preserve">Off-sites in this category are HOME-eligible off-sites, including utility connections from the property line to the adjacent street. Include other off-site improvements in one of the "Other" categories below. </t>
        </r>
      </text>
    </comment>
    <comment ref="J20" authorId="0">
      <text>
        <r>
          <rPr>
            <sz val="9"/>
            <rFont val="Tahoma"/>
            <family val="2"/>
          </rPr>
          <t xml:space="preserve">For purposes of general requirements, the cost of construction includes offsite improvements, demolition and site
work, structures, and prevailing wages. </t>
        </r>
      </text>
    </comment>
    <comment ref="I20" authorId="0">
      <text>
        <r>
          <rPr>
            <sz val="9"/>
            <rFont val="Tahoma"/>
            <family val="2"/>
          </rPr>
          <t xml:space="preserve">Builder overhead, profit and general requirements. An overall cost limitation of fourteen percent (14%) of the cost of construction shall apply to builder overhead, profit, and general requirements, excluding builder’s general liability insurance. </t>
        </r>
      </text>
    </comment>
    <comment ref="J21" authorId="0">
      <text>
        <r>
          <rPr>
            <sz val="9"/>
            <rFont val="Tahoma"/>
            <family val="2"/>
          </rPr>
          <t xml:space="preserve">For purposes of builder overhead and profit, the cost of construction includes offsite improvements, demolition and site work, structures, prevailing wages, and general requirements. </t>
        </r>
      </text>
    </comment>
    <comment ref="A2" authorId="0">
      <text>
        <r>
          <rPr>
            <sz val="9"/>
            <rFont val="Tahoma"/>
            <family val="2"/>
          </rPr>
          <t>Please break down expenses into the categories provided below in order to ensure that the County can accurately complete the HUD-required Subsidy Layering review.</t>
        </r>
      </text>
    </comment>
    <comment ref="A43" authorId="1">
      <text>
        <r>
          <rPr>
            <sz val="9"/>
            <rFont val="Tahoma"/>
            <family val="2"/>
          </rPr>
          <t>For CDBG-DR MHP, Hard Cost Contingency must be at least 5%.</t>
        </r>
      </text>
    </comment>
  </commentList>
</comments>
</file>

<file path=xl/comments8.xml><?xml version="1.0" encoding="utf-8"?>
<comments xmlns="http://schemas.openxmlformats.org/spreadsheetml/2006/main">
  <authors>
    <author>ITS</author>
    <author>McAulay, Tracy</author>
  </authors>
  <commentList>
    <comment ref="A18" authorId="0">
      <text>
        <r>
          <rPr>
            <sz val="9"/>
            <rFont val="Tahoma"/>
            <family val="2"/>
          </rPr>
          <t>Projects are required to determine the Utility Allowance using the HUD Utility Schedule Model (HUSM) or a project-specific methodology (HOMEfires - Vol. 13, No. 2, May 2016). HUD will no longer accept utility allowances based on Housing Authority Utility Schedules or other non-project specific calculations.
Indicate the source of the Utility Allowance and provide back-up documentation.
http://huduser.org/portal/resources/utilmodel.html
If a project-specific Utility Allowance is not available at application, the UA may be based upon the applicable PHA UA; however a project-specific methodology will be required at underwriting prior to Commitment of Funds.</t>
        </r>
      </text>
    </comment>
    <comment ref="A29" authorId="0">
      <text>
        <r>
          <rPr>
            <sz val="9"/>
            <rFont val="Tahoma"/>
            <family val="2"/>
          </rPr>
          <t>All HOME-assisted units must be at or below 80% AMI
90% of initial occupants of a project must be at or below 60% AMI with the remaining 10% of initial occupants at or below 80% AMI.
In projects with 5 or more HOME-assisted units, at least 20% of the units must be at or below 50% AMI.</t>
        </r>
      </text>
    </comment>
    <comment ref="A119" authorId="0">
      <text>
        <r>
          <rPr>
            <sz val="9"/>
            <rFont val="Tahoma"/>
            <family val="2"/>
          </rPr>
          <t xml:space="preserve">For the Project to be designated as a SRO, its characteristics cannot be inconsistent with the jurisdiction’s applicable building and zoning code classifications. For jurisdictions whose building and zoning codes do not include an SRO designation, SRO housing is permitted because it is not “inconsistent.” However, a jurisdiction may not classify a project as a SRO in violation of its own building and zoning code classifications.
The new 2013 Rule redesignates paragraph §92.252(c) to address the rent limits imposed on SRO housing. These requirements codify long-established administrative guidance setting the applicable rent limits for SRO units, as are conveyed in HUD Notice CPD 94-01, Using HOME Funds for Single Room Occupancy (SRO) and Group Housing, issued January 1994. 
Rent limits for SRO units with no sanitary or food preparation facilities, or only one of the two: 
• The maximum rent that can be charged for a SRO unit is 75 percent of a zero-bedroom fair market rent (FMR). There are no Low HOME rent limits established for these SRO projects. However, in SRO projects with five or more HOME-assisted units, at least 20 percent of the units must be occupied by very low-income households. If a unit in a SRO project has a project-based voucher and the occupant is very low-income, the project-based voucher rent may be charged in accordance with the HOME Low HOME rent requirements in §92.252(b)(2). 
Rent limits for SRO units that have both sanitary and food preparation facilities:
• The High HOME rent limit is set at the lesser of the FMR or the HUD-issued High HOME rent for the area, for a 0-bedroom unit. 
• The Low HOME rent limit is set at the lesser of the HOME-issued Low HOME rent limit, 30 percent of the monthly adjusted income for a very low-income family, or the FMR for a 0-bedroom unit. If a unit in a SRO project has a project-based voucher and the occupant is very low-income, the project-based voucher rent may be charged in accordance with the HOME Low HOME rent requirements in §92.252(b)(2). 
</t>
        </r>
      </text>
    </comment>
    <comment ref="A31" authorId="0">
      <text>
        <r>
          <rPr>
            <sz val="9"/>
            <rFont val="Tahoma"/>
            <family val="2"/>
          </rPr>
          <t xml:space="preserve">For the Project to be designated as a SRO, its characteristics cannot be inconsistent with the jurisdiction’s applicable building and zoning code classifications. For jurisdictions whose building and zoning codes do not include an SRO designation, SRO housing is permitted because it is not “inconsistent.” However, a jurisdiction may not classify a project as a SRO in violation of its own building and zoning code classifications.
The new 2013 Rule redesignates paragraph §92.252(c) to address the rent limits imposed on SRO housing. These requirements codify long-established administrative guidance setting the applicable rent limits for SRO units, as are conveyed in HUD Notice CPD 94-01, Using HOME Funds for Single Room Occupancy (SRO) and Group Housing, issued January 1994. 
Rent limits for SRO units with no sanitary or food preparation facilities, or only one of the two: 
• The maximum rent that can be charged for a SRO unit is 75 percent of a zero-bedroom fair market rent (FMR). There are no Low HOME rent limits established for these SRO projects. However, in SRO projects with five or more HOME-assisted units, at least 20 percent of the units must be occupied by very low-income households. If a unit in a SRO project has a project-based voucher and the occupant is very low-income, the project-based voucher rent may be charged in accordance with the HOME Low HOME rent requirements in §92.252(b)(2). 
Rent limits for SRO units that have both sanitary and food preparation facilities:
• The High HOME rent limit is set at the lesser of the FMR or the HUD-issued High HOME rent for the area, for a 0-bedroom unit. 
• The Low HOME rent limit is set at the lesser of the HOME-issued Low HOME rent limit, 30 percent of the monthly adjusted income for a very low-income family, or the FMR for a 0-bedroom unit. If a unit in a SRO project has a project-based voucher and the occupant is very low-income, the project-based voucher rent may be charged in accordance with the HOME Low HOME rent requirements in §92.252(b)(2). 
</t>
        </r>
      </text>
    </comment>
    <comment ref="A194" authorId="0">
      <text>
        <r>
          <rPr>
            <sz val="9"/>
            <rFont val="Tahoma"/>
            <family val="2"/>
          </rPr>
          <t>Low HOME and High HOME Rents are unlocked so that Applicants may link the calculations above directly to the rents. Do not change the rents entered into these cells. If other rents are proposed that are more restrictive, please use the Rows 99-118 to enter the proposed rents and link them in the schedule above. Be sure to identify the source of other proposed rents.</t>
        </r>
      </text>
    </comment>
    <comment ref="A75" authorId="0">
      <text>
        <r>
          <rPr>
            <sz val="9"/>
            <rFont val="Tahoma"/>
            <family val="2"/>
          </rPr>
          <t xml:space="preserve">For the Project to be designated as a SRO, its characteristics cannot be inconsistent with the jurisdiction’s applicable building and zoning code classifications. For jurisdictions whose building and zoning codes do not include an SRO designation, SRO housing is permitted because it is not “inconsistent.” However, a jurisdiction may not classify a project as a SRO in violation of its own building and zoning code classifications.
The new 2013 Rule redesignates paragraph §92.252(c) to address the rent limits imposed on SRO housing. These requirements codify long-established administrative guidance setting the applicable rent limits for SRO units, as are conveyed in HUD Notice CPD 94-01, Using HOME Funds for Single Room Occupancy (SRO) and Group Housing, issued January 1994. 
Rent limits for SRO units with no sanitary or food preparation facilities, or only one of the two: 
• The maximum rent that can be charged for a SRO unit is 75 percent of a zero-bedroom fair market rent (FMR). There are no Low HOME rent limits established for these SRO projects. However, in SRO projects with five or more HOME-assisted units, at least 20 percent of the units must be occupied by very low-income households. If a unit in a SRO project has a project-based voucher and the occupant is very low-income, the project-based voucher rent may be charged in accordance with the HOME Low HOME rent requirements in §92.252(b)(2). 
Rent limits for SRO units that have both sanitary and food preparation facilities:
• The High HOME rent limit is set at the lesser of the FMR or the HUD-issued High HOME rent for the area, for a 0-bedroom unit. 
• The Low HOME rent limit is set at the lesser of the HOME-issued Low HOME rent limit, 30 percent of the monthly adjusted income for a very low-income family, or the FMR for a 0-bedroom unit. If a unit in a SRO project has a project-based voucher and the occupant is very low-income, the project-based voucher rent may be charged in accordance with the HOME Low HOME rent requirements in §92.252(b)(2). 
</t>
        </r>
      </text>
    </comment>
    <comment ref="A53" authorId="0">
      <text>
        <r>
          <rPr>
            <sz val="9"/>
            <rFont val="Tahoma"/>
            <family val="2"/>
          </rPr>
          <t xml:space="preserve">For the Project to be designated as a SRO, its characteristics cannot be inconsistent with the jurisdiction’s applicable building and zoning code classifications. For jurisdictions whose building and zoning codes do not include an SRO designation, SRO housing is permitted because it is not “inconsistent.” However, a jurisdiction may not classify a project as a SRO in violation of its own building and zoning code classifications.
The new 2013 Rule redesignates paragraph §92.252(c) to address the rent limits imposed on SRO housing. These requirements codify long-established administrative guidance setting the applicable rent limits for SRO units, as are conveyed in HUD Notice CPD 94-01, Using HOME Funds for Single Room Occupancy (SRO) and Group Housing, issued January 1994. 
Rent limits for SRO units with no sanitary or food preparation facilities, or only one of the two: 
• The maximum rent that can be charged for a SRO unit is 75 percent of a zero-bedroom fair market rent (FMR). There are no Low HOME rent limits established for these SRO projects. However, in SRO projects with five or more HOME-assisted units, at least 20 percent of the units must be occupied by very low-income households. If a unit in a SRO project has a project-based voucher and the occupant is very low-income, the project-based voucher rent may be charged in accordance with the HOME Low HOME rent requirements in §92.252(b)(2). 
Rent limits for SRO units that have both sanitary and food preparation facilities:
• The High HOME rent limit is set at the lesser of the FMR or the HUD-issued High HOME rent for the area, for a 0-bedroom unit. 
• The Low HOME rent limit is set at the lesser of the HOME-issued Low HOME rent limit, 30 percent of the monthly adjusted income for a very low-income family, or the FMR for a 0-bedroom unit. If a unit in a SRO project has a project-based voucher and the occupant is very low-income, the project-based voucher rent may be charged in accordance with the HOME Low HOME rent requirements in §92.252(b)(2). 
</t>
        </r>
      </text>
    </comment>
    <comment ref="A95" authorId="0">
      <text>
        <r>
          <rPr>
            <sz val="9"/>
            <rFont val="Tahoma"/>
            <family val="2"/>
          </rPr>
          <t>All HOME-assisted units must be at or below 80% AMI
90% of initial occupants of a project must be at or below 60% AMI with the remaining 10% of initial occupants at or below 80% AMI.
In projects with 5 or more HOME-assisted units, at least 20% of the units must be at or below 50% AMI.</t>
        </r>
      </text>
    </comment>
    <comment ref="A97" authorId="0">
      <text>
        <r>
          <rPr>
            <sz val="9"/>
            <rFont val="Tahoma"/>
            <family val="2"/>
          </rPr>
          <t xml:space="preserve">For the Project to be designated as a SRO, its characteristics cannot be inconsistent with the jurisdiction’s applicable building and zoning code classifications. For jurisdictions whose building and zoning codes do not include an SRO designation, SRO housing is permitted because it is not “inconsistent.” However, a jurisdiction may not classify a project as a SRO in violation of its own building and zoning code classifications.
The new 2013 Rule redesignates paragraph §92.252(c) to address the rent limits imposed on SRO housing. These requirements codify long-established administrative guidance setting the applicable rent limits for SRO units, as are conveyed in HUD Notice CPD 94-01, Using HOME Funds for Single Room Occupancy (SRO) and Group Housing, issued January 1994. 
Rent limits for SRO units with no sanitary or food preparation facilities, or only one of the two: 
• The maximum rent that can be charged for a SRO unit is 75 percent of a zero-bedroom fair market rent (FMR). There are no Low HOME rent limits established for these SRO projects. However, in SRO projects with five or more HOME-assisted units, at least 20 percent of the units must be occupied by very low-income households. If a unit in a SRO project has a project-based voucher and the occupant is very low-income, the project-based voucher rent may be charged in accordance with the HOME Low HOME rent requirements in §92.252(b)(2). 
Rent limits for SRO units that have both sanitary and food preparation facilities:
• The High HOME rent limit is set at the lesser of the FMR or the HUD-issued High HOME rent for the area, for a 0-bedroom unit. 
• The Low HOME rent limit is set at the lesser of the HOME-issued Low HOME rent limit, 30 percent of the monthly adjusted income for a very low-income family, or the FMR for a 0-bedroom unit. If a unit in a SRO project has a project-based voucher and the occupant is very low-income, the project-based voucher rent may be charged in accordance with the HOME Low HOME rent requirements in §92.252(b)(2). 
</t>
        </r>
      </text>
    </comment>
    <comment ref="A64" authorId="0">
      <text>
        <r>
          <rPr>
            <sz val="9"/>
            <rFont val="Tahoma"/>
            <family val="2"/>
          </rPr>
          <t xml:space="preserve">For the Project to be designated as a SRO, its characteristics cannot be inconsistent with the jurisdiction’s applicable building and zoning code classifications. For jurisdictions whose building and zoning codes do not include an SRO designation, SRO housing is permitted because it is not “inconsistent.” However, a jurisdiction may not classify a project as a SRO in violation of its own building and zoning code classifications.
The new 2013 Rule redesignates paragraph §92.252(c) to address the rent limits imposed on SRO housing. These requirements codify long-established administrative guidance setting the applicable rent limits for SRO units, as are conveyed in HUD Notice CPD 94-01, Using HOME Funds for Single Room Occupancy (SRO) and Group Housing, issued January 1994. 
Rent limits for SRO units with no sanitary or food preparation facilities, or only one of the two: 
• The maximum rent that can be charged for a SRO unit is 75 percent of a zero-bedroom fair market rent (FMR). There are no Low HOME rent limits established for these SRO projects. However, in SRO projects with five or more HOME-assisted units, at least 20 percent of the units must be occupied by very low-income households. If a unit in a SRO project has a project-based voucher and the occupant is very low-income, the project-based voucher rent may be charged in accordance with the HOME Low HOME rent requirements in §92.252(b)(2). 
Rent limits for SRO units that have both sanitary and food preparation facilities:
• The High HOME rent limit is set at the lesser of the FMR or the HUD-issued High HOME rent for the area, for a 0-bedroom unit. 
• The Low HOME rent limit is set at the lesser of the HOME-issued Low HOME rent limit, 30 percent of the monthly adjusted income for a very low-income family, or the FMR for a 0-bedroom unit. If a unit in a SRO project has a project-based voucher and the occupant is very low-income, the project-based voucher rent may be charged in accordance with the HOME Low HOME rent requirements in §92.252(b)(2). 
</t>
        </r>
      </text>
    </comment>
    <comment ref="A108" authorId="0">
      <text>
        <r>
          <rPr>
            <sz val="9"/>
            <rFont val="Tahoma"/>
            <family val="2"/>
          </rPr>
          <t xml:space="preserve">For the Project to be designated as a SRO, its characteristics cannot be inconsistent with the jurisdiction’s applicable building and zoning code classifications. For jurisdictions whose building and zoning codes do not include an SRO designation, SRO housing is permitted because it is not “inconsistent.” However, a jurisdiction may not classify a project as a SRO in violation of its own building and zoning code classifications.
The new 2013 Rule redesignates paragraph §92.252(c) to address the rent limits imposed on SRO housing. These requirements codify long-established administrative guidance setting the applicable rent limits for SRO units, as are conveyed in HUD Notice CPD 94-01, Using HOME Funds for Single Room Occupancy (SRO) and Group Housing, issued January 1994. 
Rent limits for SRO units with no sanitary or food preparation facilities, or only one of the two: 
• The maximum rent that can be charged for a SRO unit is 75 percent of a zero-bedroom fair market rent (FMR). There are no Low HOME rent limits established for these SRO projects. However, in SRO projects with five or more HOME-assisted units, at least 20 percent of the units must be occupied by very low-income households. If a unit in a SRO project has a project-based voucher and the occupant is very low-income, the project-based voucher rent may be charged in accordance with the HOME Low HOME rent requirements in §92.252(b)(2). 
Rent limits for SRO units that have both sanitary and food preparation facilities:
• The High HOME rent limit is set at the lesser of the FMR or the HUD-issued High HOME rent for the area, for a 0-bedroom unit. 
• The Low HOME rent limit is set at the lesser of the HOME-issued Low HOME rent limit, 30 percent of the monthly adjusted income for a very low-income family, or the FMR for a 0-bedroom unit. If a unit in a SRO project has a project-based voucher and the occupant is very low-income, the project-based voucher rent may be charged in accordance with the HOME Low HOME rent requirements in §92.252(b)(2). 
</t>
        </r>
      </text>
    </comment>
    <comment ref="A4" authorId="0">
      <text>
        <r>
          <rPr>
            <sz val="9"/>
            <rFont val="Tahoma"/>
            <family val="2"/>
          </rPr>
          <t xml:space="preserve">Please revise AMI levels to reflect your project (e.g. 45%  AMI, 55% AMI, etc.)
</t>
        </r>
      </text>
    </comment>
    <comment ref="A42" authorId="0">
      <text>
        <r>
          <rPr>
            <sz val="9"/>
            <rFont val="Tahoma"/>
            <family val="2"/>
          </rPr>
          <t xml:space="preserve">For the Project to be designated as a SRO, its characteristics cannot be inconsistent with the jurisdiction’s applicable building and zoning code classifications. For jurisdictions whose building and zoning codes do not include an SRO designation, SRO housing is permitted because it is not “inconsistent.” However, a jurisdiction may not classify a project as a SRO in violation of its own building and zoning code classifications.
The new 2013 Rule redesignates paragraph §92.252(c) to address the rent limits imposed on SRO housing. These requirements codify long-established administrative guidance setting the applicable rent limits for SRO units, as are conveyed in HUD Notice CPD 94-01, Using HOME Funds for Single Room Occupancy (SRO) and Group Housing, issued January 1994. 
Rent limits for SRO units with no sanitary or food preparation facilities, or only one of the two: 
• The maximum rent that can be charged for a SRO unit is 75 percent of a zero-bedroom fair market rent (FMR). There are no Low HOME rent limits established for these SRO projects. However, in SRO projects with five or more HOME-assisted units, at least 20 percent of the units must be occupied by very low-income households. If a unit in a SRO project has a project-based voucher and the occupant is very low-income, the project-based voucher rent may be charged in accordance with the HOME Low HOME rent requirements in §92.252(b)(2). 
Rent limits for SRO units that have both sanitary and food preparation facilities:
• The High HOME rent limit is set at the lesser of the FMR or the HUD-issued High HOME rent for the area, for a 0-bedroom unit. 
• The Low HOME rent limit is set at the lesser of the HOME-issued Low HOME rent limit, 30 percent of the monthly adjusted income for a very low-income family, or the FMR for a 0-bedroom unit. If a unit in a SRO project has a project-based voucher and the occupant is very low-income, the project-based voucher rent may be charged in accordance with the HOME Low HOME rent requirements in §92.252(b)(2). 
</t>
        </r>
      </text>
    </comment>
    <comment ref="A62" authorId="0">
      <text>
        <r>
          <rPr>
            <sz val="9"/>
            <rFont val="Tahoma"/>
            <family val="2"/>
          </rPr>
          <t>All HOME-assisted units must be at or below 80% AMI
90% of initial occupants of a project must be at or below 60% AMI with the remaining 10% of initial occupants at or below 80% AMI.
In projects with 5 or more HOME-assisted units, at least 20% of the units must be at or below 50% AMI.</t>
        </r>
      </text>
    </comment>
    <comment ref="A86" authorId="0">
      <text>
        <r>
          <rPr>
            <sz val="9"/>
            <rFont val="Tahoma"/>
            <family val="2"/>
          </rPr>
          <t xml:space="preserve">For the Project to be designated as a SRO, its characteristics cannot be inconsistent with the jurisdiction’s applicable building and zoning code classifications. For jurisdictions whose building and zoning codes do not include an SRO designation, SRO housing is permitted because it is not “inconsistent.” However, a jurisdiction may not classify a project as a SRO in violation of its own building and zoning code classifications.
The new 2013 Rule redesignates paragraph §92.252(c) to address the rent limits imposed on SRO housing. These requirements codify long-established administrative guidance setting the applicable rent limits for SRO units, as are conveyed in HUD Notice CPD 94-01, Using HOME Funds for Single Room Occupancy (SRO) and Group Housing, issued January 1994. 
Rent limits for SRO units with no sanitary or food preparation facilities, or only one of the two: 
• The maximum rent that can be charged for a SRO unit is 75 percent of a zero-bedroom fair market rent (FMR). There are no Low HOME rent limits established for these SRO projects. However, in SRO projects with five or more HOME-assisted units, at least 20 percent of the units must be occupied by very low-income households. If a unit in a SRO project has a project-based voucher and the occupant is very low-income, the project-based voucher rent may be charged in accordance with the HOME Low HOME rent requirements in §92.252(b)(2). 
Rent limits for SRO units that have both sanitary and food preparation facilities:
• The High HOME rent limit is set at the lesser of the FMR or the HUD-issued High HOME rent for the area, for a 0-bedroom unit. 
• The Low HOME rent limit is set at the lesser of the HOME-issued Low HOME rent limit, 30 percent of the monthly adjusted income for a very low-income family, or the FMR for a 0-bedroom unit. If a unit in a SRO project has a project-based voucher and the occupant is very low-income, the project-based voucher rent may be charged in accordance with the HOME Low HOME rent requirements in §92.252(b)(2). 
</t>
        </r>
      </text>
    </comment>
    <comment ref="B7" authorId="1">
      <text>
        <r>
          <rPr>
            <sz val="9"/>
            <rFont val="Tahoma"/>
            <family val="2"/>
          </rPr>
          <t>HOME units should be distributed equally amongst all unit sizes at property unless there is a need to focus unit types based upon the Target Population, supported by a Market Study.</t>
        </r>
      </text>
    </comment>
    <comment ref="A130" authorId="0">
      <text>
        <r>
          <rPr>
            <sz val="9"/>
            <rFont val="Tahoma"/>
            <family val="2"/>
          </rPr>
          <t xml:space="preserve">For the Project to be designated as a SRO, its characteristics cannot be inconsistent with the jurisdiction’s applicable building and zoning code classifications. For jurisdictions whose building and zoning codes do not include an SRO designation, SRO housing is permitted because it is not “inconsistent.” However, a jurisdiction may not classify a project as a SRO in violation of its own building and zoning code classifications.
The new 2013 Rule redesignates paragraph §92.252(c) to address the rent limits imposed on SRO housing. These requirements codify long-established administrative guidance setting the applicable rent limits for SRO units, as are conveyed in HUD Notice CPD 94-01, Using HOME Funds for Single Room Occupancy (SRO) and Group Housing, issued January 1994. 
Rent limits for SRO units with no sanitary or food preparation facilities, or only one of the two: 
• The maximum rent that can be charged for a SRO unit is 75 percent of a zero-bedroom fair market rent (FMR). There are no Low HOME rent limits established for these SRO projects. However, in SRO projects with five or more HOME-assisted units, at least 20 percent of the units must be occupied by very low-income households. If a unit in a SRO project has a project-based voucher and the occupant is very low-income, the project-based voucher rent may be charged in accordance with the HOME Low HOME rent requirements in §92.252(b)(2). 
Rent limits for SRO units that have both sanitary and food preparation facilities:
• The High HOME rent limit is set at the lesser of the FMR or the HUD-issued High HOME rent for the area, for a 0-bedroom unit. 
• The Low HOME rent limit is set at the lesser of the HOME-issued Low HOME rent limit, 30 percent of the monthly adjusted income for a very low-income family, or the FMR for a 0-bedroom unit. If a unit in a SRO project has a project-based voucher and the occupant is very low-income, the project-based voucher rent may be charged in accordance with the HOME Low HOME rent requirements in §92.252(b)(2). 
</t>
        </r>
      </text>
    </comment>
    <comment ref="A141" authorId="0">
      <text>
        <r>
          <rPr>
            <sz val="9"/>
            <rFont val="Tahoma"/>
            <family val="2"/>
          </rPr>
          <t xml:space="preserve">For the Project to be designated as a SRO, its characteristics cannot be inconsistent with the jurisdiction’s applicable building and zoning code classifications. For jurisdictions whose building and zoning codes do not include an SRO designation, SRO housing is permitted because it is not “inconsistent.” However, a jurisdiction may not classify a project as a SRO in violation of its own building and zoning code classifications.
The new 2013 Rule redesignates paragraph §92.252(c) to address the rent limits imposed on SRO housing. These requirements codify long-established administrative guidance setting the applicable rent limits for SRO units, as are conveyed in HUD Notice CPD 94-01, Using HOME Funds for Single Room Occupancy (SRO) and Group Housing, issued January 1994. 
Rent limits for SRO units with no sanitary or food preparation facilities, or only one of the two: 
• The maximum rent that can be charged for a SRO unit is 75 percent of a zero-bedroom fair market rent (FMR). There are no Low HOME rent limits established for these SRO projects. However, in SRO projects with five or more HOME-assisted units, at least 20 percent of the units must be occupied by very low-income households. If a unit in a SRO project has a project-based voucher and the occupant is very low-income, the project-based voucher rent may be charged in accordance with the HOME Low HOME rent requirements in §92.252(b)(2). 
Rent limits for SRO units that have both sanitary and food preparation facilities:
• The High HOME rent limit is set at the lesser of the FMR or the HUD-issued High HOME rent for the area, for a 0-bedroom unit. 
• The Low HOME rent limit is set at the lesser of the HOME-issued Low HOME rent limit, 30 percent of the monthly adjusted income for a very low-income family, or the FMR for a 0-bedroom unit. If a unit in a SRO project has a project-based voucher and the occupant is very low-income, the project-based voucher rent may be charged in accordance with the HOME Low HOME rent requirements in §92.252(b)(2). 
</t>
        </r>
      </text>
    </comment>
    <comment ref="A152" authorId="0">
      <text>
        <r>
          <rPr>
            <sz val="9"/>
            <rFont val="Tahoma"/>
            <family val="2"/>
          </rPr>
          <t xml:space="preserve">For the Project to be designated as a SRO, its characteristics cannot be inconsistent with the jurisdiction’s applicable building and zoning code classifications. For jurisdictions whose building and zoning codes do not include an SRO designation, SRO housing is permitted because it is not “inconsistent.” However, a jurisdiction may not classify a project as a SRO in violation of its own building and zoning code classifications.
The new 2013 Rule redesignates paragraph §92.252(c) to address the rent limits imposed on SRO housing. These requirements codify long-established administrative guidance setting the applicable rent limits for SRO units, as are conveyed in HUD Notice CPD 94-01, Using HOME Funds for Single Room Occupancy (SRO) and Group Housing, issued January 1994. 
Rent limits for SRO units with no sanitary or food preparation facilities, or only one of the two: 
• The maximum rent that can be charged for a SRO unit is 75 percent of a zero-bedroom fair market rent (FMR). There are no Low HOME rent limits established for these SRO projects. However, in SRO projects with five or more HOME-assisted units, at least 20 percent of the units must be occupied by very low-income households. If a unit in a SRO project has a project-based voucher and the occupant is very low-income, the project-based voucher rent may be charged in accordance with the HOME Low HOME rent requirements in §92.252(b)(2). 
Rent limits for SRO units that have both sanitary and food preparation facilities:
• The High HOME rent limit is set at the lesser of the FMR or the HUD-issued High HOME rent for the area, for a 0-bedroom unit. 
• The Low HOME rent limit is set at the lesser of the HOME-issued Low HOME rent limit, 30 percent of the monthly adjusted income for a very low-income family, or the FMR for a 0-bedroom unit. If a unit in a SRO project has a project-based voucher and the occupant is very low-income, the project-based voucher rent may be charged in accordance with the HOME Low HOME rent requirements in §92.252(b)(2). 
</t>
        </r>
      </text>
    </comment>
    <comment ref="B199" authorId="1">
      <text>
        <r>
          <rPr>
            <sz val="9"/>
            <rFont val="Tahoma"/>
            <family val="2"/>
          </rPr>
          <t>CTCAC 2020 Rents</t>
        </r>
      </text>
    </comment>
  </commentList>
</comments>
</file>

<file path=xl/comments9.xml><?xml version="1.0" encoding="utf-8"?>
<comments xmlns="http://schemas.openxmlformats.org/spreadsheetml/2006/main">
  <authors>
    <author>ITS</author>
  </authors>
  <commentList>
    <comment ref="D70" authorId="0">
      <text>
        <r>
          <rPr>
            <sz val="9"/>
            <rFont val="Tahoma"/>
            <family val="2"/>
          </rPr>
          <t xml:space="preserve">HOME and CDBG-DR MHP requires a minimum of $500 PUPY. Prior approval from the County must be obtained if proposing Replacement Reserves less than $500 PUPY. If the project is an acquisition/rehabilitation project, prior to Commitment of Funds, the developer must provide an analysis of the reserves and projected needs through the term of the HOME affordability period to demonstrate that the reserves are sufficient to meet the project's needs during the period of affordability. Include the analysis (preferably part of a larger CNA) as an application exhibit.
</t>
        </r>
      </text>
    </comment>
    <comment ref="D86" authorId="0">
      <text>
        <r>
          <rPr>
            <sz val="9"/>
            <rFont val="Tahoma"/>
            <family val="2"/>
          </rPr>
          <t>2019 Operating Expense Benchmarks: 
Large Family &amp; Senior elevator
Minimum: $4,700 PUPY
Large Family &amp; Senior non elevator
Minimum: $4,500 PUPY
Special Needs elevator
Minimum: $5,400 PUPY
Special Needs non elevator
Minimum: $5,200 PUPY
If the Total Operating Expenses PUPY are below these minimums, please provide an explanation and/or documentation of similar projects to demonstrate that the proposed operating costs are feasible. The County reserves the right to question proposed OE PUPY that are significantly higher than those proposed at other, similar and recent projects.</t>
        </r>
      </text>
    </comment>
  </commentList>
</comments>
</file>

<file path=xl/sharedStrings.xml><?xml version="1.0" encoding="utf-8"?>
<sst xmlns="http://schemas.openxmlformats.org/spreadsheetml/2006/main" count="1059" uniqueCount="737">
  <si>
    <t xml:space="preserve">Square Footage </t>
  </si>
  <si>
    <t>No. of HOME-Assisted Units</t>
  </si>
  <si>
    <t>HOME Sq. Footage</t>
  </si>
  <si>
    <t>Rehabilitation or Acquisition of Existing Housing &lt; $14,999.99 per unit</t>
  </si>
  <si>
    <t>More than $40,000 per unit or Refinancing of Existing Rental Housing</t>
  </si>
  <si>
    <t>Rehab. or Acq. of Existing Housing $15,000 - $39,999.99 per unit</t>
  </si>
  <si>
    <t>Cost Reasonableness (review and complete after the remainder of the workbook is complete)</t>
  </si>
  <si>
    <t>Other Fees, please specify (e.g. incentive mgmt, asset mgmt)</t>
  </si>
  <si>
    <t>NEPA Studies</t>
  </si>
  <si>
    <t>County HOME</t>
  </si>
  <si>
    <t>CA</t>
  </si>
  <si>
    <t>Bond Maintenance Fee</t>
  </si>
  <si>
    <t>County Occupancy Standards</t>
  </si>
  <si>
    <t>Number of Units</t>
  </si>
  <si>
    <t>Minimum</t>
  </si>
  <si>
    <t>Maximum</t>
  </si>
  <si>
    <t>Average Assumed Per Unit</t>
  </si>
  <si>
    <t>Total Assumed Occupancy</t>
  </si>
  <si>
    <t>Other: (specify)</t>
  </si>
  <si>
    <t>Other: (specify): Other Lender Expenses</t>
  </si>
  <si>
    <t xml:space="preserve">Services </t>
  </si>
  <si>
    <t>PUPM</t>
  </si>
  <si>
    <t>Construction Loan Closing &amp; Draw #1</t>
  </si>
  <si>
    <t xml:space="preserve">Must Pay Soft Debt Payments (Please specify: for ex. MHP, MHSA 0.42%): </t>
  </si>
  <si>
    <t>Sources of Funds</t>
  </si>
  <si>
    <t>Construction</t>
  </si>
  <si>
    <t>Source</t>
  </si>
  <si>
    <t>Amount</t>
  </si>
  <si>
    <t>Interest</t>
  </si>
  <si>
    <t>Comments</t>
  </si>
  <si>
    <t>Permanent</t>
  </si>
  <si>
    <t>Total Sources</t>
  </si>
  <si>
    <t>Development Budget</t>
  </si>
  <si>
    <t>Deferred Developer Fee</t>
  </si>
  <si>
    <t>Lien No.</t>
  </si>
  <si>
    <t>Loan Type</t>
  </si>
  <si>
    <t>Amortization</t>
  </si>
  <si>
    <t>Term (months)</t>
  </si>
  <si>
    <t>Total Cost</t>
  </si>
  <si>
    <t>Total</t>
  </si>
  <si>
    <t xml:space="preserve">Per Unit </t>
  </si>
  <si>
    <t>Per Sq. Ft.</t>
  </si>
  <si>
    <t>ACQUISITION</t>
  </si>
  <si>
    <t xml:space="preserve">Lesser of Land Cost or Value </t>
  </si>
  <si>
    <t xml:space="preserve">Legal &amp; Closing Costs </t>
  </si>
  <si>
    <t>Verifiable Carrying Costs</t>
  </si>
  <si>
    <t xml:space="preserve">Subtotal </t>
  </si>
  <si>
    <t>Existing Improvements Cost</t>
  </si>
  <si>
    <t xml:space="preserve">Total Acquisition </t>
  </si>
  <si>
    <t>Environmental Remediation</t>
  </si>
  <si>
    <t>Site Work</t>
  </si>
  <si>
    <t xml:space="preserve">Structures </t>
  </si>
  <si>
    <t>General Liability Insurance</t>
  </si>
  <si>
    <t>Total Rehabilitation Costs</t>
  </si>
  <si>
    <t>RELOCATION</t>
  </si>
  <si>
    <t xml:space="preserve">Temporary Relocation </t>
  </si>
  <si>
    <t xml:space="preserve">Permanent Relocation </t>
  </si>
  <si>
    <t xml:space="preserve">Total Relocation </t>
  </si>
  <si>
    <t xml:space="preserve"> </t>
  </si>
  <si>
    <t xml:space="preserve">ARCHITECTURAL </t>
  </si>
  <si>
    <t>Design</t>
  </si>
  <si>
    <t>Supervision</t>
  </si>
  <si>
    <t>Total Architectural Costs</t>
  </si>
  <si>
    <t xml:space="preserve">SURVEY &amp; ENGINEERING </t>
  </si>
  <si>
    <t xml:space="preserve">Engineering </t>
  </si>
  <si>
    <t xml:space="preserve">ALTA Land Survey </t>
  </si>
  <si>
    <t>Total Survey &amp; Engineering</t>
  </si>
  <si>
    <t>CONTINGENCY COSTS</t>
  </si>
  <si>
    <t>Hard Cost Contingency</t>
  </si>
  <si>
    <t xml:space="preserve">Soft Cost Contingency </t>
  </si>
  <si>
    <t>Total Contingency Costs</t>
  </si>
  <si>
    <t>CONSTRUCTION PERIOD EXPENSES</t>
  </si>
  <si>
    <t>Construction Loan Interest</t>
  </si>
  <si>
    <t>Origination Fee</t>
  </si>
  <si>
    <t>Credit Enhancement &amp; App. Fee</t>
  </si>
  <si>
    <t>Owner Paid Bonds/Insurance</t>
  </si>
  <si>
    <t>Lender Inspection Fees</t>
  </si>
  <si>
    <t xml:space="preserve">Taxes During Construction </t>
  </si>
  <si>
    <t>Prevailing Wage Monitor</t>
  </si>
  <si>
    <t>Insurance During Construction</t>
  </si>
  <si>
    <t>Title and Recording Fees</t>
  </si>
  <si>
    <t>Total Construction Expenses</t>
  </si>
  <si>
    <t>PERMANENT FINANCING EXPENSES</t>
  </si>
  <si>
    <t>Loan Origination Fee(s)</t>
  </si>
  <si>
    <t>Title and Recording</t>
  </si>
  <si>
    <t xml:space="preserve">Property Taxes  </t>
  </si>
  <si>
    <t xml:space="preserve">Insurance </t>
  </si>
  <si>
    <t>Total Permanent Financing</t>
  </si>
  <si>
    <t>LEGAL FEES</t>
  </si>
  <si>
    <t>Construction Lender Legal Expenses</t>
  </si>
  <si>
    <t>Permanent Lender Legal Fees</t>
  </si>
  <si>
    <t>Organizational Legal Fees</t>
  </si>
  <si>
    <t>Total Legal Fees</t>
  </si>
  <si>
    <t>CAPITALIZED RESERVES</t>
  </si>
  <si>
    <t>Operating Reserve</t>
  </si>
  <si>
    <t>Replacement Reserve</t>
  </si>
  <si>
    <t>Rent-Up Reserve</t>
  </si>
  <si>
    <t xml:space="preserve">Transition Reserve </t>
  </si>
  <si>
    <t>Total Capitalized Reserves</t>
  </si>
  <si>
    <t xml:space="preserve">REPORTS &amp; STUDIES </t>
  </si>
  <si>
    <t>Appraisal(s)</t>
  </si>
  <si>
    <t>Market Study</t>
  </si>
  <si>
    <t>Physical Needs Assessment</t>
  </si>
  <si>
    <t>Total Reports &amp; Studies</t>
  </si>
  <si>
    <t>OTHER</t>
  </si>
  <si>
    <t>CTCAC App./Alloc./Monitor Fees</t>
  </si>
  <si>
    <t>CDLAC Fees</t>
  </si>
  <si>
    <t xml:space="preserve">Local Permit Fees </t>
  </si>
  <si>
    <t>Local Development Impact Fees</t>
  </si>
  <si>
    <t xml:space="preserve">Other Costs of Bond Issuance </t>
  </si>
  <si>
    <t>Syndicator / Investor Fees &amp; Expenses</t>
  </si>
  <si>
    <t>Furnishings</t>
  </si>
  <si>
    <t>Final Cost Audit Expense</t>
  </si>
  <si>
    <t xml:space="preserve">Marketing </t>
  </si>
  <si>
    <t>Financial Consulting</t>
  </si>
  <si>
    <t>Total Other Costs</t>
  </si>
  <si>
    <t xml:space="preserve">SUBTOTAL </t>
  </si>
  <si>
    <t>DEVELOPER COSTS</t>
  </si>
  <si>
    <t>Total Developer Costs</t>
  </si>
  <si>
    <t>TOTAL DEVELOPMENT COST</t>
  </si>
  <si>
    <t>Unit Mix</t>
  </si>
  <si>
    <t>Unit Type</t>
  </si>
  <si>
    <t>No. of Units</t>
  </si>
  <si>
    <t>Residential Income</t>
  </si>
  <si>
    <t>30% AMI</t>
  </si>
  <si>
    <t>Per Unit SF</t>
  </si>
  <si>
    <t>Total SF</t>
  </si>
  <si>
    <t>Gross Rent</t>
  </si>
  <si>
    <t>UA</t>
  </si>
  <si>
    <t>Net Rent</t>
  </si>
  <si>
    <t>Total Annual Rent</t>
  </si>
  <si>
    <t>50% AMI</t>
  </si>
  <si>
    <t>60% AMI</t>
  </si>
  <si>
    <t>Manager's Unit(s)</t>
  </si>
  <si>
    <t>Section 8 Income</t>
  </si>
  <si>
    <t>Total - Monthly Base Rent Plus Section 8 Premium</t>
  </si>
  <si>
    <t>Income Tier</t>
  </si>
  <si>
    <t>Monthly Rent</t>
  </si>
  <si>
    <t>Per Unit S8 Rent</t>
  </si>
  <si>
    <t>Per Unit Monthly S8 Premium</t>
  </si>
  <si>
    <t>Total Monthly Premium</t>
  </si>
  <si>
    <t>Total Annual Premium</t>
  </si>
  <si>
    <t>Total Annual Restricted Income</t>
  </si>
  <si>
    <t>No.</t>
  </si>
  <si>
    <t>Salary/Wages</t>
  </si>
  <si>
    <t>On-Site Manager</t>
  </si>
  <si>
    <t>On-Site Assistant Manager</t>
  </si>
  <si>
    <t>On-Site Maintenance Employee</t>
  </si>
  <si>
    <t>Payroll Taxes, Benefits &amp; Worker's Comp.</t>
  </si>
  <si>
    <t>Income</t>
  </si>
  <si>
    <t>Scheduled Gross Rental Income</t>
  </si>
  <si>
    <t>Section 8 Premium</t>
  </si>
  <si>
    <t>Vacancies</t>
  </si>
  <si>
    <t>Rental Vacancy</t>
  </si>
  <si>
    <t>Misc. Income (laundry &amp; vending)</t>
  </si>
  <si>
    <t>Vacancy Calculation</t>
  </si>
  <si>
    <t>Percent Special Needs</t>
  </si>
  <si>
    <t>Percent Non-Special Needs</t>
  </si>
  <si>
    <t>Weighted Average</t>
  </si>
  <si>
    <t>Vacancy Rate</t>
  </si>
  <si>
    <t xml:space="preserve">TCAC </t>
  </si>
  <si>
    <t>% Sp. Needs</t>
  </si>
  <si>
    <t>Section 8 Vacancy</t>
  </si>
  <si>
    <t>Misc. Income Vacancy</t>
  </si>
  <si>
    <t>Gross Potential Income</t>
  </si>
  <si>
    <t>Expenses</t>
  </si>
  <si>
    <t>Administrative Expenses</t>
  </si>
  <si>
    <t>Conventions &amp; Meetings</t>
  </si>
  <si>
    <t>Advertising</t>
  </si>
  <si>
    <t>Office Expenses</t>
  </si>
  <si>
    <t>Management Fee</t>
  </si>
  <si>
    <t>Legal Expense</t>
  </si>
  <si>
    <t>Audit Expense</t>
  </si>
  <si>
    <t>Bookkeeping Fees/Accounting Services</t>
  </si>
  <si>
    <t>Misc. Administrative Expenses</t>
  </si>
  <si>
    <t xml:space="preserve">Social Services   </t>
  </si>
  <si>
    <t>Total Administrative Expenses</t>
  </si>
  <si>
    <t>Utilities</t>
  </si>
  <si>
    <t>Electricity</t>
  </si>
  <si>
    <t>Water</t>
  </si>
  <si>
    <t>Gas</t>
  </si>
  <si>
    <t>Sewer</t>
  </si>
  <si>
    <t>Other Utilities (Cable, Internet, etc.)</t>
  </si>
  <si>
    <t>Total Utilities</t>
  </si>
  <si>
    <t>Operating and Maintenance Expenses</t>
  </si>
  <si>
    <t>Supplies</t>
  </si>
  <si>
    <t>Contracts</t>
  </si>
  <si>
    <t>Garbage/Recycling</t>
  </si>
  <si>
    <t>Security Contract</t>
  </si>
  <si>
    <t>Misc. O&amp;M Expenses</t>
  </si>
  <si>
    <t>Total Operating and Maintenance Expenses</t>
  </si>
  <si>
    <t>Taxes &amp; Insurance</t>
  </si>
  <si>
    <t>Real Estate Taxes</t>
  </si>
  <si>
    <t>Property &amp; Liability Insurance (Hazard)</t>
  </si>
  <si>
    <t>Other Insurance (Earthquake or Flood)</t>
  </si>
  <si>
    <t>Fidelity Bond</t>
  </si>
  <si>
    <t>Misc. Taxes, Permits &amp; Licenses</t>
  </si>
  <si>
    <t>Total Taxes &amp; Insurance</t>
  </si>
  <si>
    <t>Reserves</t>
  </si>
  <si>
    <t>Replacement Reserve Deposits</t>
  </si>
  <si>
    <t>Other Reserves: specify</t>
  </si>
  <si>
    <t>PUPY</t>
  </si>
  <si>
    <t>Total Reserves</t>
  </si>
  <si>
    <t>Net Operating Income (NOI)</t>
  </si>
  <si>
    <t>Financial Expenses</t>
  </si>
  <si>
    <t>1st Mortgage Debt Service</t>
  </si>
  <si>
    <t>Total Debt Service</t>
  </si>
  <si>
    <t>Net Cash Flow</t>
  </si>
  <si>
    <t>1 BR</t>
  </si>
  <si>
    <t>2 BR</t>
  </si>
  <si>
    <t>3 BR</t>
  </si>
  <si>
    <t>Effective Gross Income</t>
  </si>
  <si>
    <t>Total Vacancy</t>
  </si>
  <si>
    <t>Total Operating Expenses</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</si>
  <si>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</si>
  <si>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</si>
  <si>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</si>
  <si>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</si>
  <si>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</si>
  <si>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</si>
  <si>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</si>
  <si>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</si>
  <si>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</si>
  <si>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</si>
  <si>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</si>
  <si>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</si>
  <si>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</si>
  <si>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</si>
  <si>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</si>
  <si>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</si>
  <si>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</si>
  <si>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</si>
  <si>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</si>
  <si>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</si>
  <si>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</si>
  <si>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</si>
  <si>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</si>
  <si>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</si>
  <si>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</si>
  <si>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</si>
  <si>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</si>
  <si>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</si>
  <si>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</si>
  <si>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</si>
  <si>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</si>
  <si>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</si>
  <si>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</si>
  <si>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</si>
  <si>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</si>
  <si>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</si>
  <si>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</si>
  <si>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</si>
  <si>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</si>
  <si>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</si>
  <si>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Tenant Assistance Payments</t>
  </si>
  <si>
    <t>GROSS POTENTIAL INCOME - HOUSING</t>
  </si>
  <si>
    <t>OTHER INCOME</t>
  </si>
  <si>
    <t>Laundry &amp; Vending</t>
  </si>
  <si>
    <t>GROSS POTENTIAL INCOME - OTHER</t>
  </si>
  <si>
    <t>GROSS POTENTIAL INCOME - TOTAL</t>
  </si>
  <si>
    <t xml:space="preserve">VACANCY ASSUMPTIONS </t>
  </si>
  <si>
    <t>Restricted Units</t>
  </si>
  <si>
    <t xml:space="preserve">Laundry &amp; Vending &amp; Other Income </t>
  </si>
  <si>
    <t>TOTAL VACANCY LOSS</t>
  </si>
  <si>
    <t xml:space="preserve">EFFECTIVE GROSS INCOME </t>
  </si>
  <si>
    <t>OPERATING EXPENSES &amp; RESERVE DEPOSITS</t>
  </si>
  <si>
    <t>Residential Expenses (w/o Real Estate Taxes)</t>
  </si>
  <si>
    <t>Ground Lease</t>
  </si>
  <si>
    <t>TOTAL EXPENSES &amp; RESERVES</t>
  </si>
  <si>
    <t xml:space="preserve">NET OPERATING INCOME </t>
  </si>
  <si>
    <t>DEBT SERVICE</t>
  </si>
  <si>
    <t>1st Mortgage</t>
  </si>
  <si>
    <t>2nd Mortgage (HOME/City: 0.42% Annual)</t>
  </si>
  <si>
    <t>3rd Mortgage Debt Service</t>
  </si>
  <si>
    <t>Total Required Debt Service</t>
  </si>
  <si>
    <t>Cash flow after CalHFA debt service</t>
  </si>
  <si>
    <t>DCR for just CalHFA loans</t>
  </si>
  <si>
    <t>CASH FLOW after all debt service</t>
  </si>
  <si>
    <t>DEBT SERVICE COVERAGE RATIO</t>
  </si>
  <si>
    <t xml:space="preserve">Deferred Developer Fee </t>
  </si>
  <si>
    <t>Sponsor Distributions</t>
  </si>
  <si>
    <t xml:space="preserve">Cumulative paid Deferred Dev. Fee </t>
  </si>
  <si>
    <t>25% of debt service</t>
  </si>
  <si>
    <t>8% of gross income</t>
  </si>
  <si>
    <t>Total Development Costs</t>
  </si>
  <si>
    <t>Differential</t>
  </si>
  <si>
    <t>New Construction</t>
  </si>
  <si>
    <t>Total No. of Units</t>
  </si>
  <si>
    <t>Unincorporated County</t>
  </si>
  <si>
    <t>Fillmore</t>
  </si>
  <si>
    <t>Ojai</t>
  </si>
  <si>
    <t>Santa Paula</t>
  </si>
  <si>
    <t>Moorpark</t>
  </si>
  <si>
    <t>Port Hueneme</t>
  </si>
  <si>
    <t>Length of Affordability Period</t>
  </si>
  <si>
    <t>Rehab or Acquisition of Existing Housing per Unit Amount of HOME Funds</t>
  </si>
  <si>
    <t>$15,000 - $40,000 per unit</t>
  </si>
  <si>
    <t>$40,001 and above</t>
  </si>
  <si>
    <t xml:space="preserve">New Construction </t>
  </si>
  <si>
    <t>$0 - $14,999</t>
  </si>
  <si>
    <t>0 BR</t>
  </si>
  <si>
    <t>4 BR</t>
  </si>
  <si>
    <t>5 BR</t>
  </si>
  <si>
    <t>6 BR</t>
  </si>
  <si>
    <t>Project Name</t>
  </si>
  <si>
    <t>Project Summary</t>
  </si>
  <si>
    <t>Low HOME (50% AMI)</t>
  </si>
  <si>
    <t>High HOME (60% AMI)</t>
  </si>
  <si>
    <t>Other (please specify)</t>
  </si>
  <si>
    <t>Fixed</t>
  </si>
  <si>
    <t>Floating</t>
  </si>
  <si>
    <t>Exempt</t>
  </si>
  <si>
    <t>Categorically Excluded Not Subject to 58.5</t>
  </si>
  <si>
    <t>Categorically Excluded Subject to 58.5</t>
  </si>
  <si>
    <t>Environmental Assessment</t>
  </si>
  <si>
    <t>Date Converts to Exempt</t>
  </si>
  <si>
    <t>Date of Authority to Use Grant Funds (ATUGF)</t>
  </si>
  <si>
    <t>Environmental Impact Statement (EIS)</t>
  </si>
  <si>
    <t>Date of Written Determation of Exemption (Exempt)</t>
  </si>
  <si>
    <t>Environmental Review</t>
  </si>
  <si>
    <t>Other (please specify length &amp; reason):</t>
  </si>
  <si>
    <t>Homeownership</t>
  </si>
  <si>
    <t xml:space="preserve">Yes </t>
  </si>
  <si>
    <t>No</t>
  </si>
  <si>
    <t>Project Type</t>
  </si>
  <si>
    <t>Project Street Address</t>
  </si>
  <si>
    <t>Project City, State &amp; Zip</t>
  </si>
  <si>
    <t>Ventura</t>
  </si>
  <si>
    <t>Simi Valley</t>
  </si>
  <si>
    <t>Oxnard</t>
  </si>
  <si>
    <t>Camarillo</t>
  </si>
  <si>
    <t xml:space="preserve">Thousand Oaks </t>
  </si>
  <si>
    <t>Unincorporated (specify)</t>
  </si>
  <si>
    <t>Acq./Rehab</t>
  </si>
  <si>
    <t xml:space="preserve">Rent Limits: </t>
  </si>
  <si>
    <t xml:space="preserve">please specify </t>
  </si>
  <si>
    <t>Rent Limits:</t>
  </si>
  <si>
    <t>80% AMI</t>
  </si>
  <si>
    <t>LIHTC</t>
  </si>
  <si>
    <t>Multifamily Housing Program</t>
  </si>
  <si>
    <t>Affordable Housing &amp; Sustainable Communities</t>
  </si>
  <si>
    <t>Veterans Housing and Homelessness Prevention Program</t>
  </si>
  <si>
    <t>USDA</t>
  </si>
  <si>
    <t>Other: please specify</t>
  </si>
  <si>
    <t>CONSTRUCTION</t>
  </si>
  <si>
    <t>Fully Amortizing</t>
  </si>
  <si>
    <t>Residual Receipts</t>
  </si>
  <si>
    <t>Deferred Payment</t>
  </si>
  <si>
    <t>Term (years)</t>
  </si>
  <si>
    <t>Summary</t>
  </si>
  <si>
    <t>Per Square Foot</t>
  </si>
  <si>
    <t>Performance &amp; Payment Bonds</t>
  </si>
  <si>
    <t>Geotechnical Study</t>
  </si>
  <si>
    <t>Env. Studies (specify in comments)</t>
  </si>
  <si>
    <t>Unit Mix &amp; Rental Income</t>
  </si>
  <si>
    <t>Green Consultant</t>
  </si>
  <si>
    <t xml:space="preserve">Predevelopment Loan Interest &amp; Fees </t>
  </si>
  <si>
    <t>Total No. of Bedrooms</t>
  </si>
  <si>
    <t>HOME Sq. Ft.</t>
  </si>
  <si>
    <t>Total Residential Sq. Ft.</t>
  </si>
  <si>
    <t>Total Payroll Expenses</t>
  </si>
  <si>
    <t>Salary Subtotal</t>
  </si>
  <si>
    <t>Payroll/On-site Employees</t>
  </si>
  <si>
    <t>FTE (%)</t>
  </si>
  <si>
    <t>Year 1 Operating Budget</t>
  </si>
  <si>
    <t>Trending</t>
  </si>
  <si>
    <t xml:space="preserve">Operating Subsidies - specify </t>
  </si>
  <si>
    <t>Restricted Unit Rents</t>
  </si>
  <si>
    <t>Cash Flow Distributions</t>
  </si>
  <si>
    <t>Sponsor Distributions/Residual Receipts Cash Flow Split</t>
  </si>
  <si>
    <t>Property Manager</t>
  </si>
  <si>
    <t>Property Management Experience</t>
  </si>
  <si>
    <t>Current pipeline of projects and staffing plan.</t>
  </si>
  <si>
    <t>Committed?</t>
  </si>
  <si>
    <t>Up-Front Developer Fee</t>
  </si>
  <si>
    <t>Benchmark</t>
  </si>
  <si>
    <t>Project Timeline</t>
  </si>
  <si>
    <t>Action</t>
  </si>
  <si>
    <t>Completion Date</t>
  </si>
  <si>
    <t>Commitment of All Other Financing</t>
  </si>
  <si>
    <t>Permanent Loan Closing</t>
  </si>
  <si>
    <t>Sources &amp; Uses</t>
  </si>
  <si>
    <t>Dev. Cost Per Unit</t>
  </si>
  <si>
    <t>Project below benchmark?</t>
  </si>
  <si>
    <t>If not, please include an explanation of extraordinary costs that contributed to the overall cost of the project.</t>
  </si>
  <si>
    <t>Developer Experience &amp; Capacity</t>
  </si>
  <si>
    <t>Financial Capacity</t>
  </si>
  <si>
    <t>Developer/Owner Capacity</t>
  </si>
  <si>
    <t>Please describe historical vacancy rates for similar projects?</t>
  </si>
  <si>
    <t>Community Development Housing Organization</t>
  </si>
  <si>
    <t>Date of last County CHDO certification letter:</t>
  </si>
  <si>
    <t>Describe the organization's liquid assets (type, amount, availability)</t>
  </si>
  <si>
    <t>GC Overhead</t>
  </si>
  <si>
    <t>GC Profit</t>
  </si>
  <si>
    <t>General Requirements</t>
  </si>
  <si>
    <t>Construction Completion</t>
  </si>
  <si>
    <t>HOME</t>
  </si>
  <si>
    <t>Total Section 8 Premium (annual Section 8 income less total annual base rents)</t>
  </si>
  <si>
    <t>Total Common Area Sq. Ft.</t>
  </si>
  <si>
    <t>Total Operating Expenses PUPY (without RE taxes, social services, replacement reserves)</t>
  </si>
  <si>
    <t xml:space="preserve">Annual Debt. Service </t>
  </si>
  <si>
    <t>Developer</t>
  </si>
  <si>
    <t>Developer Role in Ownership Entity (if any)</t>
  </si>
  <si>
    <t>Ownership Entity Structure</t>
  </si>
  <si>
    <t>Individual</t>
  </si>
  <si>
    <t>Corporation</t>
  </si>
  <si>
    <t>Limited Liability Company</t>
  </si>
  <si>
    <t>Limited Partnership</t>
  </si>
  <si>
    <t>Year Organized</t>
  </si>
  <si>
    <t>Is the Developer organized under CA law?</t>
  </si>
  <si>
    <t>Number of projects currently in pre-development (including this project)?</t>
  </si>
  <si>
    <t>Number of projects currently in construction?</t>
  </si>
  <si>
    <t>Of these, how many will begin construction within the next 3 years?</t>
  </si>
  <si>
    <t>Can the developer obtain 100% payment &amp; performance bonds for this project?</t>
  </si>
  <si>
    <t>Will any construction work be performed directly by the developer's own personnel?</t>
  </si>
  <si>
    <t>Has the developer, under its present name or any other previously-used name, or any of its principals, ever commenced construction of a project that it has not completed, except those currently under construction? If yes, please explain.</t>
  </si>
  <si>
    <t>Will the General Contractor be a separate, outside entity?</t>
  </si>
  <si>
    <t>Does the developer, or any of its principals or affiliates, have any unpaid state or federal income, payroll or other taxes or a record within the past five years of any chronic past due accounts, substantial liens or judgements, foreclosures or bankruptcies, or deeds in lieu of foreclosure? If yes, explain.</t>
  </si>
  <si>
    <t>For homebuyer projects, development team experience marketing and selling units.</t>
  </si>
  <si>
    <t>Has the developer, or any of its principals or affiliates, ever had a limited denial of participation from HUD or been debarred, suspended or voluntarily excluded from participation in any federal or state program? If yes, explain.</t>
  </si>
  <si>
    <t>Has the developer, or any of its principals or affiliates, participated in the development or operation of a project that experienced a default? If yes, provide the number of developments and explain (including the name and location of the development(s), circumstances surrounding each default, its cure, workout, foreclosures, etc.).</t>
  </si>
  <si>
    <t>Does the developer, employees or any agent associated with the developer or any person, firm or corporation have any financial interest in said property, that will receive any benefit from the acquisition of said property, including but not limited to rebates, refunds, commissions or fees, except hereunder disclosed? If none, state "none".</t>
  </si>
  <si>
    <t>Does the developer have any current lawsuits, pending litigation or judgements outstanding? If yes, explain.</t>
  </si>
  <si>
    <t>Developer/Owner has adequate financial management systems and practices in place (for CHDOs &amp; nonprofits, financial accountability standards must meet the requirements of 2 CFR 200.302 (Financial Management) and 2 CFR 200.303 (Internal Controls)?</t>
  </si>
  <si>
    <t>Developer Experience and Pipeline</t>
  </si>
  <si>
    <t>Type of Project</t>
  </si>
  <si>
    <t>Type of Construction</t>
  </si>
  <si>
    <t>Date Completed</t>
  </si>
  <si>
    <t>Financing</t>
  </si>
  <si>
    <t>Developer's Role(s)</t>
  </si>
  <si>
    <t>Project Name &amp; Address</t>
  </si>
  <si>
    <t>Rental</t>
  </si>
  <si>
    <t>Home Ownership</t>
  </si>
  <si>
    <t>Acq./Rehabilitation</t>
  </si>
  <si>
    <t>Owner (direct)</t>
  </si>
  <si>
    <t>Owner (under an affiliate)</t>
  </si>
  <si>
    <t>Total New Construction</t>
  </si>
  <si>
    <t>Total Acq./Rehabilitation</t>
  </si>
  <si>
    <t>Total Rental</t>
  </si>
  <si>
    <t>Total Home Ownership</t>
  </si>
  <si>
    <t>Corporate/Organizational experience of the Developer related to affordable housing development.</t>
  </si>
  <si>
    <t>Experience of the staff assigned to this project (include relevant experience with the organization and any previous relevant experience).</t>
  </si>
  <si>
    <t>Experience with affordable housing financing. Include experience with HOME funds and other federal funding.</t>
  </si>
  <si>
    <t>Asset Management Experience</t>
  </si>
  <si>
    <t>Experience providing supportive services (if applicable).</t>
  </si>
  <si>
    <t>Risk Assessment</t>
  </si>
  <si>
    <t>Organization's Total Assets</t>
  </si>
  <si>
    <t>Organization's Total Liabilities</t>
  </si>
  <si>
    <t>Organization's Net Worth</t>
  </si>
  <si>
    <t>Liquidity: What financial resources does the Owner/Developer have in place to carry out the project?  Are there sources to pay for expenses during pre-development? What is the contingency plan if the project experiences cost over-runs at any time during development through lease-up?</t>
  </si>
  <si>
    <t>20% benchmark</t>
  </si>
  <si>
    <t>Demolition</t>
  </si>
  <si>
    <t>Off-Site Improvements</t>
  </si>
  <si>
    <t>Site Control/Acquisition Date</t>
  </si>
  <si>
    <t xml:space="preserve">Architectural Design </t>
  </si>
  <si>
    <t>Construction Start</t>
  </si>
  <si>
    <t>Acquisition Only</t>
  </si>
  <si>
    <t>Reconstruction</t>
  </si>
  <si>
    <t>Conversion</t>
  </si>
  <si>
    <t>Rehabilitation</t>
  </si>
  <si>
    <t>5 Years</t>
  </si>
  <si>
    <t>15 Years</t>
  </si>
  <si>
    <t>New Construction/Acquisition of Housing</t>
  </si>
  <si>
    <t>20 Years</t>
  </si>
  <si>
    <t>Longer Affordability Period Requested</t>
  </si>
  <si>
    <t>Percentage</t>
  </si>
  <si>
    <t>Property Standards</t>
  </si>
  <si>
    <t>HOME Activity</t>
  </si>
  <si>
    <t>Req'd Affordability Period</t>
  </si>
  <si>
    <t xml:space="preserve">Comments: </t>
  </si>
  <si>
    <t>Currently Committed?</t>
  </si>
  <si>
    <t>Acq./New Construction</t>
  </si>
  <si>
    <t>Unit Mix and Rental Income</t>
  </si>
  <si>
    <t>Building Permits</t>
  </si>
  <si>
    <t>Lease-Up Deadline/Homeowner Agreement Deadline</t>
  </si>
  <si>
    <t>Vehicle &amp; Maintenance Equipment/Operations</t>
  </si>
  <si>
    <t>2nd Mortgage Debt Service</t>
  </si>
  <si>
    <t>Summary Tab</t>
  </si>
  <si>
    <t>Sources of Funds Tab</t>
  </si>
  <si>
    <t>If funding is not already committed to the project, provide an estimate of when the funding will be committed in the “Comments” column as well as any other information you feel is important.</t>
  </si>
  <si>
    <t>Feel free to use the “Other” line items as appropriate and specify the use of the funding.</t>
  </si>
  <si>
    <t>Note the replacement reserve and Operating Expense Benchmarks.</t>
  </si>
  <si>
    <t>Proforma</t>
  </si>
  <si>
    <t>Input any Operating Subsidies (other than PBS8) and provide backup documentation if the subsidy is committed.</t>
  </si>
  <si>
    <t>Input any deferred developer fee or other fees as well as the anticipated distribution of residual receipts to other soft financing sources.</t>
  </si>
  <si>
    <t>Developer/Owner Capacity &amp; Development Experience and Pipeline.</t>
  </si>
  <si>
    <t>Please complete the requested information.</t>
  </si>
  <si>
    <t xml:space="preserve">Include all other sources of Permanent and Construction sources, their commitment status and terms. </t>
  </si>
  <si>
    <t>Dev. Budget</t>
  </si>
  <si>
    <t>Include all costs necessary to develop the project. Include comments as necessary. Note that deviations of more than 5% for line items less than $49,999 and 10% for line items more than $50,000 from the projected budget submitted at Application will need to be explained at commitment of funds, construction loan closing and permanent loan closing.</t>
  </si>
  <si>
    <t>This section is informative for Applicants. The applicability of Section 504 and the Property Standards requirements for the HOME Program are provided on this page.</t>
  </si>
  <si>
    <t>If a project is a Substantial Rehabilitation Project, Section 504 may apply (if the project has 15 or more units and the rehabilitation costs are more than 75% of the replacement costs of the completed facility). Estimates of the Replacement Costs are accepted at this time but documentation will be required at Commitment of Funds. The most conservative option is to assume that Section 504 will apply to your project and account for the design and cost of the  accessible units in your project plans.</t>
  </si>
  <si>
    <t>Complete Cell A1 by inserting the Project Name followed by the Applicant Name. This information will carry over to the remaining tabs.</t>
  </si>
  <si>
    <t>Yes</t>
  </si>
  <si>
    <t>N/A</t>
  </si>
  <si>
    <t>Relocation</t>
  </si>
  <si>
    <t>Is temporary or permanent relocation required?</t>
  </si>
  <si>
    <t>Has a Relocation Plan been prepared for this project?</t>
  </si>
  <si>
    <t>If yes, please describe the relocation needs below.</t>
  </si>
  <si>
    <t>Site Control</t>
  </si>
  <si>
    <t>Rental Housing</t>
  </si>
  <si>
    <t>Transitional Housing</t>
  </si>
  <si>
    <t>If site control has not been obtained, please describe the plans to obtain site control.</t>
  </si>
  <si>
    <t xml:space="preserve">Improved </t>
  </si>
  <si>
    <t>Vacant</t>
  </si>
  <si>
    <t>No of Units</t>
  </si>
  <si>
    <t>HOME Maximum Subsidy</t>
  </si>
  <si>
    <t>4+ BR</t>
  </si>
  <si>
    <t>Section 8 Income: Complete the Type of Unit, No. of Units, Income Tier (for example, 30% AMI, 50% AMI, etc.), the Income Tier monthly rent and Section 8 Payment Standard. The table will automatically calculated the Section 8 revenue for each unit type.</t>
  </si>
  <si>
    <t>Comments?</t>
  </si>
  <si>
    <t>Large Family elevator</t>
  </si>
  <si>
    <t>Large Family non elevator</t>
  </si>
  <si>
    <t>Special Needs non elevator</t>
  </si>
  <si>
    <t>Special Needs elevator</t>
  </si>
  <si>
    <t>Senior elevator</t>
  </si>
  <si>
    <t>Senior non elevator</t>
  </si>
  <si>
    <t xml:space="preserve">No </t>
  </si>
  <si>
    <t>YNNA1</t>
  </si>
  <si>
    <t>YesNo1</t>
  </si>
  <si>
    <t>Total Operating Expenses PUPM (with RE taxes, social services, replacement reserves)</t>
  </si>
  <si>
    <t>CDBG-DR MHP</t>
  </si>
  <si>
    <t>Other Affordable Units</t>
  </si>
  <si>
    <t>Market Rate Units</t>
  </si>
  <si>
    <t>Resident Manager's Unit(s)</t>
  </si>
  <si>
    <t>HOME &amp; CDBG-DR MHP Loan Limits</t>
  </si>
  <si>
    <t xml:space="preserve">Affordability Period </t>
  </si>
  <si>
    <t>Target Population</t>
  </si>
  <si>
    <t>One-Bedroom</t>
  </si>
  <si>
    <t>Two-Bedroom</t>
  </si>
  <si>
    <t>Three-Bedroom</t>
  </si>
  <si>
    <t>Studio</t>
  </si>
  <si>
    <t>Four-Bedroom</t>
  </si>
  <si>
    <t xml:space="preserve">Five + </t>
  </si>
  <si>
    <t>Total Number of Units</t>
  </si>
  <si>
    <t>Number of Units for:</t>
  </si>
  <si>
    <t>Persons who are 55+</t>
  </si>
  <si>
    <t xml:space="preserve">CDBG-DR MHP </t>
  </si>
  <si>
    <t>In accordance with HCD's CDBG-DR MHP Policies and Procedures Manual:</t>
  </si>
  <si>
    <t xml:space="preserve">https://www.hcd.ca.gov/grants-funding/active-funding/mhp/docs/round-1-mhp-final-guidelines.pdf    </t>
  </si>
  <si>
    <t>Large Family</t>
  </si>
  <si>
    <t>Supportive Housing is defined by HCD as projects where at least 15 percent of the Restricted Units, and not less than 10 units, are restricted to occupancy by people experiencing Chronic Homelessness, and where the Project meets the requirements set forth in subsection 7302(f) of the MHP Guidelines. Where the local Coordinated Entry System prioritizes placements in supportive housing using an acuity measure that considers factors beyond chronic homelessness, the local measure may be employed, in lieu of requiring occupancy by people experiencing Chronic Homelessness.</t>
  </si>
  <si>
    <t>MHP Guidelines - Project Type Definitions</t>
  </si>
  <si>
    <t>The Large Family Project Type is defined by HCD as projects where, of the Restricted Units, at least 25 percent have three or more bedrooms, and at least an additional 25 percent have two or more bedrooms.</t>
  </si>
  <si>
    <t>The Special Needs Project Type is defined by HCD as projects where at least 25 percent of the Restricted Units are restricted to occupancy by Special Needs Populations, and the Project complies with the integration requirements specified in subdivision 7302(g) of the MHP Guidelines. 
Special Needs Populations is defined by HCD as agricultural workers, individuals living with physical or sensory disabilities and transitioning from hospitals, nursing homes, development centers, or other care facilities; individuals living with developmental disabilities, serious mental illness or substance abuse disorders; individuals who are survivors of domestic violence, sexual assault, and human trafficking; individuals who are experiencing Homelessness; individuals with HIV; homeless youth as defined in Government Code (GC) Section 12957(e)(2); families in the child welfare system for whom the absence of housing is a barrier to family reunification, as certified by a county; frequent users of public health or mental health services, as identified by a public health or mental health agency; Frail Elderly persons; or other specific groups with unique housing needs as determined by the Department. “Special Needs Populations” do not include seniors unless they otherwise qualify as a Special Needs Population.</t>
  </si>
  <si>
    <t>If proposing units under the Special Needs or Supportive Housing Project Types, please provide a description of your Target Population:</t>
  </si>
  <si>
    <t>If proposing units under the Special Needs or Supportive Housing Project Types, please provide a description of how your project will integrate targeted populations in compliance with Section 73023(g) of the MHP Guidelines:</t>
  </si>
  <si>
    <t>30% AMI - CDBG-DR MHP-assisted</t>
  </si>
  <si>
    <t>50% AMI - CDBG-DR MHP-assisted</t>
  </si>
  <si>
    <t>60% AMI - PLHA or HOME-assisted (High-HOME)</t>
  </si>
  <si>
    <t>60% AMI  - CDBG-DR MHP-assisted</t>
  </si>
  <si>
    <t>60% AMI - restricted affordable by other funding</t>
  </si>
  <si>
    <t>50% AMI  - restricted affordable by other funding</t>
  </si>
  <si>
    <t>30% AMI  - restricted affordable by other funding</t>
  </si>
  <si>
    <t>PLHA/ HOME</t>
  </si>
  <si>
    <t>Units Restricted as Affordable by Other Sources</t>
  </si>
  <si>
    <t>50% AMI - PLHA or HOME-assisted (low-HOME)</t>
  </si>
  <si>
    <t>30% AMI - PLHA or HOME-assisted (low-HOME)</t>
  </si>
  <si>
    <t>80% AMI - CDBG-DR MHP-assisted</t>
  </si>
  <si>
    <t>80% AMI - restricted affordable by other funding</t>
  </si>
  <si>
    <t>Low HOME Unit Rents at or below 2020 Rent Limits?</t>
  </si>
  <si>
    <t>High HOME Unit Rents at or below 2020 Rent Limits?</t>
  </si>
  <si>
    <t>CDBG-DR MHP Rent Limits (High-HOME)</t>
  </si>
  <si>
    <t>2020 HOME &amp; CDBG-DR MHP Rent Limits</t>
  </si>
  <si>
    <t>Mark Y/N as applicable</t>
  </si>
  <si>
    <t>Is the development providing housing for persons with disabilities, as defined by HCD in the Special Needs Category?</t>
  </si>
  <si>
    <t>Is the development providing housing for Low Income Immigrants as defined by HCD's CDBG-DR MHP Policies and Procedures?</t>
  </si>
  <si>
    <t>If proposing units under the Supportive Housing Project Type, please provide a description of how your project qualifies as SH under Section 7302(f) of the MHP Guidelines and attach a Supportive Services Plan demonstrating what services will be provided, how they will be funded.</t>
  </si>
  <si>
    <t>Upon completing the Workbook, carefully review the "Underwriting, Developer Benefits and Rates of Return" table, which provides important information on benchmarks that proposed projects must meet in order to be considered for funding. Note that this information will not be accurate until all other portions of the Workbook are complete.</t>
  </si>
  <si>
    <t>Cell F40 should = $-. If there is a value in the cell, then permanent sources do not match construction sources.</t>
  </si>
  <si>
    <t>Date Prepared</t>
  </si>
  <si>
    <t>If there is a preference for type of funds (HOME or PLHA), please explain:</t>
  </si>
  <si>
    <t xml:space="preserve">Match Amount, Percentage &amp; Source (minimum 25% req.): </t>
  </si>
  <si>
    <t>End of HOME/PLHA/CDBG-DR Affordability Period</t>
  </si>
  <si>
    <t>End of Extended Affordability Period, if applicable</t>
  </si>
  <si>
    <t>Proposed CDBG-DR MHP projects may be mixed income projects, including market rate units; however all units funded by CDBG-DR MHP must be restricted to households at or below 80% AMI.</t>
  </si>
  <si>
    <t>If the proposed project is scattered site, please provide an explanation of the sites and of your plan to adequately supervise and maintain the properties.</t>
  </si>
  <si>
    <t xml:space="preserve">The proposed project must meet one of the following HCD Project Types, as defined in the Section 7302(e) of the 2019 Multifamily Housing Program Guidelines, located on HCD's website at: </t>
  </si>
  <si>
    <t>Senior Project</t>
  </si>
  <si>
    <t>Non-Targeted non elevator</t>
  </si>
  <si>
    <t>Non-Targeted elevator</t>
  </si>
  <si>
    <t>APNs</t>
  </si>
  <si>
    <t>Contact Information</t>
  </si>
  <si>
    <t>Developer/Sponsor/Owner</t>
  </si>
  <si>
    <t>Ultimate Borrower/Owner, if different from above</t>
  </si>
  <si>
    <t>Organization Website</t>
  </si>
  <si>
    <t>Borrower's DUNS Number (if available)</t>
  </si>
  <si>
    <t>Developer/Sponsor DUNS Number</t>
  </si>
  <si>
    <t xml:space="preserve">Federal EIN/TIN </t>
  </si>
  <si>
    <t>Is the Sponsor and Ultimate Borrower a CHDO?</t>
  </si>
  <si>
    <t>HUD Grant Program</t>
  </si>
  <si>
    <t>Date of Award</t>
  </si>
  <si>
    <t>Purpose of Funding</t>
  </si>
  <si>
    <t>Amount of Funding</t>
  </si>
  <si>
    <t>Issues or Concerns with Compliance?</t>
  </si>
  <si>
    <t>Developer/Sponsor/Owner Federal Grant/Funding Experience (list up to 10 in chronological order from most to least recent.</t>
  </si>
  <si>
    <t>What is your organization's fiscal year (for example July 1 - June 30, Jan. 1 - Dec. 31)</t>
  </si>
  <si>
    <t>Date of your most recently completed audit (month/year)</t>
  </si>
  <si>
    <t>Was this audit conducted in compliance with the Single Audit?</t>
  </si>
  <si>
    <t>Were there any outstanding audit findings which remain unresolved?</t>
  </si>
  <si>
    <t>If the applicant is a non-profit, does it comply with the Uniform Guidance for Federal Awards and Single Audit Update at 2 CFR 200?</t>
  </si>
  <si>
    <t>Is the Sponsor a Minority Owned Business Enterprise?</t>
  </si>
  <si>
    <t>Is the Sponsor a Women Owned Business Enterprise?</t>
  </si>
  <si>
    <t>Project Team</t>
  </si>
  <si>
    <t>Application Primary Contact Person</t>
  </si>
  <si>
    <t>Application Secondary Contact Person</t>
  </si>
  <si>
    <t>Phone Number</t>
  </si>
  <si>
    <t>Project Architect &amp; Firm</t>
  </si>
  <si>
    <t>Street Address</t>
  </si>
  <si>
    <t>City and Zip Code</t>
  </si>
  <si>
    <t>Property Management Contact and Organization</t>
  </si>
  <si>
    <t>Relocation Consultant Contact and Organization</t>
  </si>
  <si>
    <t>Market Study Contact and Organization</t>
  </si>
  <si>
    <t>Primary Service Provider Contact and Organization</t>
  </si>
  <si>
    <t>Green Consultant Contact and Organization</t>
  </si>
  <si>
    <t>Other Members of the Project Team (please specify)</t>
  </si>
  <si>
    <t>Please provide a brief description of the roles, financial structure and legal relationships of the entities identified above, particularly as it relates to ownership.</t>
  </si>
  <si>
    <t>Misc.</t>
  </si>
  <si>
    <t>Phase I Environmental Site Assessment</t>
  </si>
  <si>
    <t>Environmental</t>
  </si>
  <si>
    <t>Checklist</t>
  </si>
  <si>
    <t>Organizational Documents</t>
  </si>
  <si>
    <t>Governing Board Resolution authorizing and application to the County for HOME, PLHA and/or CDBG-DR MHP funds.</t>
  </si>
  <si>
    <t>Applicant's By-Laws</t>
  </si>
  <si>
    <t>Applicant's Articles of Incorporation</t>
  </si>
  <si>
    <t>Organizational Chart of Ownership</t>
  </si>
  <si>
    <t>When the ultimate Borrower is a Limited Partnership, organizational documents of limited partners, MGP and AGP, if available.</t>
  </si>
  <si>
    <t>List of Board of Directors and affiliations</t>
  </si>
  <si>
    <t>Non-profit Determination Letter from the Federal Internal Revenue Service</t>
  </si>
  <si>
    <t>Non-profit Determination Letter from the State Franchise Tax Board</t>
  </si>
  <si>
    <t>Evidence of Insurance Coverage</t>
  </si>
  <si>
    <t>Most Recent Audited Financial Statement of Applicant</t>
  </si>
  <si>
    <t xml:space="preserve">Five Year Strategic or Financial Plan </t>
  </si>
  <si>
    <t>Project Team contract signed to-date, including architectural, engineering, general contractor, lenders, property managers, relocation and green consultants, market analysts, service providers, etc.</t>
  </si>
  <si>
    <t>Staffing and Contracts</t>
  </si>
  <si>
    <t>Jurisdiction Support</t>
  </si>
  <si>
    <t xml:space="preserve">Letter of Support for the project from the Local Jurisdiction </t>
  </si>
  <si>
    <t>Letters of Financial Support (loans, grants, fee waivers, etc.) from the local jurisdiction.</t>
  </si>
  <si>
    <t>Tenant Selection Policies and Procedures</t>
  </si>
  <si>
    <t>Site Control Documentation</t>
  </si>
  <si>
    <t>Preliminary Title Report</t>
  </si>
  <si>
    <t>Architectural Plans, including site plan, elevations and floor plans.</t>
  </si>
  <si>
    <t>Utility Allowance Schedule and Explanation of Method To Determine the Final Utility Allowance</t>
  </si>
  <si>
    <t xml:space="preserve">Financing </t>
  </si>
  <si>
    <t>Relocation Plan</t>
  </si>
  <si>
    <t>Legal Description of the Property</t>
  </si>
  <si>
    <t>Project Location Map</t>
  </si>
  <si>
    <t>Environmental Assessment and Authority to Use Grant Funds for previously completed NEPA ERRs.</t>
  </si>
  <si>
    <t xml:space="preserve">Photos of Existing Site and Surrounding Properties. </t>
  </si>
  <si>
    <t>Phase II ESA</t>
  </si>
  <si>
    <t>Archaeological Phase I Survey</t>
  </si>
  <si>
    <t>Noise Study</t>
  </si>
  <si>
    <t>Mold Report</t>
  </si>
  <si>
    <t>Lead Survey Report</t>
  </si>
  <si>
    <t>Asbestos Containing Materials Report</t>
  </si>
  <si>
    <t>Vapor Encroachment Study (VES)</t>
  </si>
  <si>
    <t>Has site control been obtained? If so, evidence of site control must be attached to this application.</t>
  </si>
  <si>
    <t>Supportive Services</t>
  </si>
  <si>
    <t>Email</t>
  </si>
  <si>
    <r>
      <t>Persons Experiencing Homelessness</t>
    </r>
    <r>
      <rPr>
        <b/>
        <sz val="11"/>
        <color indexed="10"/>
        <rFont val="Calibri Light"/>
        <family val="2"/>
      </rPr>
      <t>*</t>
    </r>
  </si>
  <si>
    <r>
      <t>Special Needs</t>
    </r>
    <r>
      <rPr>
        <b/>
        <sz val="11"/>
        <color indexed="10"/>
        <rFont val="Calibri Light"/>
        <family val="2"/>
      </rPr>
      <t>*</t>
    </r>
  </si>
  <si>
    <r>
      <t>Supportive Housing</t>
    </r>
    <r>
      <rPr>
        <b/>
        <sz val="11"/>
        <color indexed="10"/>
        <rFont val="Calibri Light"/>
        <family val="2"/>
      </rPr>
      <t>*</t>
    </r>
  </si>
  <si>
    <r>
      <t xml:space="preserve">Other: </t>
    </r>
    <r>
      <rPr>
        <i/>
        <sz val="11"/>
        <rFont val="Calibri Light"/>
        <family val="2"/>
      </rPr>
      <t>(specify)</t>
    </r>
  </si>
  <si>
    <r>
      <t xml:space="preserve">Other: </t>
    </r>
    <r>
      <rPr>
        <i/>
        <sz val="11"/>
        <rFont val="Calibri Light"/>
        <family val="2"/>
      </rPr>
      <t xml:space="preserve">(specify): Construction Period Interest </t>
    </r>
  </si>
  <si>
    <r>
      <t xml:space="preserve">Other: </t>
    </r>
    <r>
      <rPr>
        <i/>
        <sz val="11"/>
        <rFont val="Calibri Light"/>
        <family val="2"/>
      </rPr>
      <t>(specify): Utility Company Fees</t>
    </r>
  </si>
  <si>
    <r>
      <t xml:space="preserve">Other: </t>
    </r>
    <r>
      <rPr>
        <i/>
        <sz val="11"/>
        <rFont val="Calibri Light"/>
        <family val="2"/>
      </rPr>
      <t>(specify): Syndication Legal</t>
    </r>
  </si>
  <si>
    <r>
      <t xml:space="preserve">Other: </t>
    </r>
    <r>
      <rPr>
        <i/>
        <sz val="11"/>
        <rFont val="Calibri Light"/>
        <family val="2"/>
      </rPr>
      <t>(specify): Bond Counsel</t>
    </r>
  </si>
  <si>
    <r>
      <t xml:space="preserve">Other: </t>
    </r>
    <r>
      <rPr>
        <i/>
        <sz val="11"/>
        <rFont val="Calibri Light"/>
        <family val="2"/>
      </rPr>
      <t>(Construction Management &amp; Testing)</t>
    </r>
  </si>
  <si>
    <r>
      <t xml:space="preserve">Other: </t>
    </r>
    <r>
      <rPr>
        <i/>
        <sz val="11"/>
        <rFont val="Calibri Light"/>
        <family val="2"/>
      </rPr>
      <t xml:space="preserve">(specify): </t>
    </r>
  </si>
  <si>
    <t>No. of completed affordable housing  projects w/in last 10 years (incl. projects in which the dev. or its affiliate is the MGP/managing member?</t>
  </si>
  <si>
    <t>No. of completed multifamily housing  projects w/in last 10 years (incl. projects in which the dev. or its affiliate is the MGP/managing member?</t>
  </si>
  <si>
    <t>Senior Projects are defined by HCD as projects where all units are restricted to residents who are 62 years of age or older under applicable provisions of Cal. Civ. Code, Section 51.3 and the federal Fair Housing Act (except for Projects utilizing federal funds whose programs have differing definitions for senior projects, or have the Rehabilitation of occupied developments restricted to residents 55 or older, or have Supportive Housing or Special Needs Projects also restricting occupancy to residents who are 55 years of age or older), and further be subject to state and federal fair housing laws with respect to senior housing. Note that senior housing must include 51% of the units as affordable under CDBG-DR MHP.</t>
  </si>
  <si>
    <t>Total Dev. Cost</t>
  </si>
  <si>
    <t>I,</t>
  </si>
  <si>
    <t>insert name and title or ED</t>
  </si>
  <si>
    <t xml:space="preserve">hereby certify under penalty of perjury that the information above and submitted with this </t>
  </si>
  <si>
    <t>application is true and accurate to the best of my knowledge.</t>
  </si>
  <si>
    <t>insert date</t>
  </si>
  <si>
    <t>Letter from a certified Planner of the local jurisdiction confirming that the proposed project is in compliance with the existing General/Area Plan and Zoning and meets all requirements for local approval under a non-discretionary process.</t>
  </si>
  <si>
    <t>Status of CEQA Environmental Review</t>
  </si>
  <si>
    <t>For Scattered Site projects only, a description of Applicant's ability to supervise and maintain the properties.</t>
  </si>
  <si>
    <r>
      <t xml:space="preserve">Please submit all requested documentation. If documentation is currently unavailable, please explain why </t>
    </r>
    <r>
      <rPr>
        <b/>
        <u val="single"/>
        <sz val="12"/>
        <color indexed="8"/>
        <rFont val="Calibri Light"/>
        <family val="2"/>
      </rPr>
      <t>and</t>
    </r>
    <r>
      <rPr>
        <sz val="12"/>
        <color indexed="8"/>
        <rFont val="Calibri Light"/>
        <family val="2"/>
      </rPr>
      <t xml:space="preserve"> when it is expected to be available. When uploading documentation, please upload each document to the folder corresponding to the section heading in Procorem. If marking N/A, please provide a clear explanation of why an item doesn't apply.</t>
    </r>
  </si>
  <si>
    <t>Explanation of Outstanding Audit Findings</t>
  </si>
  <si>
    <t>System for Award Management confirmation of Applicant eligibility (all developers and co-developers). Print to pdf documentation from www.sam.gov</t>
  </si>
  <si>
    <t>Resumes of Project Lead Staff Members. At a minimum, please include the Executive Director, CFO, and Project Managers assigned to this project.</t>
  </si>
  <si>
    <t>Market Study demonstrating local rents and vacancy rates supporting the need for the proposed development.</t>
  </si>
  <si>
    <t>Unit Mix (table below populations from Unit Mix &amp; Rental Income tab)</t>
  </si>
  <si>
    <t>Please describe the applicant's capacity to carry out the project. Describe the processes in place to monitor and ensure compliance for this project should state and/or federal funds be awarded, including project management, property management, financing and staff development experience.</t>
  </si>
  <si>
    <t>Contact Phone Number</t>
  </si>
  <si>
    <t>Contact Email</t>
  </si>
  <si>
    <t>Contact Street Address</t>
  </si>
  <si>
    <t>Contact City and Zip Code</t>
  </si>
  <si>
    <t>Utility Allowance Schedule</t>
  </si>
  <si>
    <t xml:space="preserve">Please specify source: </t>
  </si>
  <si>
    <t>Rental Income Schedule</t>
  </si>
  <si>
    <t xml:space="preserve">2020 HOME &amp; CDBG-DR </t>
  </si>
  <si>
    <t>PLHA</t>
  </si>
  <si>
    <t>20-Year Proforma</t>
  </si>
  <si>
    <r>
      <t xml:space="preserve">Cells to be completed by the Applicant are highlighted in yellow. When completing the form, </t>
    </r>
    <r>
      <rPr>
        <u val="single"/>
        <sz val="12"/>
        <color indexed="8"/>
        <rFont val="Calibri Light"/>
        <family val="2"/>
      </rPr>
      <t xml:space="preserve">review all comments to ensure that the project meets program and underwriting requirements. </t>
    </r>
  </si>
  <si>
    <t>-</t>
  </si>
  <si>
    <t>Site &amp; Proposed Project Information</t>
  </si>
  <si>
    <t>Federal Overlay Requirements at Application</t>
  </si>
  <si>
    <t>Project Name - Applicant Name</t>
  </si>
  <si>
    <t>Affordability Period: If the Applicant requests an affordability period longer than the minimum requirements, please indicate the length of the affordability period requested.</t>
  </si>
  <si>
    <t>Occupancy Requirements: Indicate that the Applicant agrees to comply with the County's occupancy requirements.</t>
  </si>
  <si>
    <t>After completion of the Dev. Budget Tab, Cell C43 should equal $-. If there is a value in this cell, then the sources do not match the proposed uses as detailed in the Dev. Budget Tab.</t>
  </si>
  <si>
    <t>Double check that Row 124 and Column Q are $0 to indicate that the budget is balanced.</t>
  </si>
  <si>
    <r>
      <rPr>
        <sz val="11"/>
        <color indexed="10"/>
        <rFont val="Calibri Light"/>
        <family val="2"/>
      </rPr>
      <t>*</t>
    </r>
    <r>
      <rPr>
        <sz val="11"/>
        <color indexed="8"/>
        <rFont val="Calibri Light"/>
        <family val="2"/>
      </rPr>
      <t xml:space="preserve">To be eligible for funding, </t>
    </r>
    <r>
      <rPr>
        <u val="single"/>
        <sz val="11"/>
        <color indexed="8"/>
        <rFont val="Calibri Light"/>
        <family val="2"/>
      </rPr>
      <t>all</t>
    </r>
    <r>
      <rPr>
        <sz val="11"/>
        <color indexed="8"/>
        <rFont val="Calibri Light"/>
        <family val="2"/>
      </rPr>
      <t xml:space="preserve"> units designated for persons experiencing homelessness at the development </t>
    </r>
    <r>
      <rPr>
        <b/>
        <sz val="11"/>
        <rFont val="Calibri Light"/>
        <family val="2"/>
      </rPr>
      <t>mus</t>
    </r>
    <r>
      <rPr>
        <b/>
        <sz val="11"/>
        <color indexed="8"/>
        <rFont val="Calibri Light"/>
        <family val="2"/>
      </rPr>
      <t>t</t>
    </r>
    <r>
      <rPr>
        <sz val="11"/>
        <color indexed="8"/>
        <rFont val="Calibri Light"/>
        <family val="2"/>
      </rPr>
      <t xml:space="preserve"> be filled through the Coordinated Entry System and all clients entered into HMIS at move-in.</t>
    </r>
  </si>
  <si>
    <t>The proposed project is scattered site.</t>
  </si>
  <si>
    <t>Low Income Housing Tax Credits - 4%</t>
  </si>
  <si>
    <t>Low Income Housing Tax Credits - 9%</t>
  </si>
  <si>
    <t>Enter LIHTC on this line.</t>
  </si>
  <si>
    <t>Population3</t>
  </si>
  <si>
    <r>
      <t xml:space="preserve">Total </t>
    </r>
    <r>
      <rPr>
        <b/>
        <sz val="12"/>
        <color indexed="8"/>
        <rFont val="Calibri Light"/>
        <family val="2"/>
      </rPr>
      <t xml:space="preserve">HHAP </t>
    </r>
    <r>
      <rPr>
        <sz val="12"/>
        <color indexed="8"/>
        <rFont val="Calibri Light"/>
        <family val="2"/>
      </rPr>
      <t>Request Under this County Application</t>
    </r>
  </si>
  <si>
    <t>Total Number of HHAP-assisted Units</t>
  </si>
  <si>
    <t>HHAP Per Unit Subsidy Amount</t>
  </si>
  <si>
    <t>HHAP</t>
  </si>
  <si>
    <t>Status of NEPA Environmental Review. Describe if NEPA Environmental Review will be required and the status/timing of the review.</t>
  </si>
  <si>
    <t>Match</t>
  </si>
  <si>
    <t>For each source of funds listed above, please indicate if it is fully and unconditionally committed to the project and provide a commitment letter. If not, please describe the process and timing of obtaining the funds.</t>
  </si>
  <si>
    <t>Ventura County CoC HHAP Round 2 Funds</t>
  </si>
  <si>
    <r>
      <t xml:space="preserve">Complete this workbook </t>
    </r>
    <r>
      <rPr>
        <u val="single"/>
        <sz val="12"/>
        <color indexed="8"/>
        <rFont val="Calibri Light"/>
        <family val="2"/>
      </rPr>
      <t>only</t>
    </r>
    <r>
      <rPr>
        <sz val="12"/>
        <color indexed="8"/>
        <rFont val="Calibri Light"/>
        <family val="2"/>
      </rPr>
      <t xml:space="preserve"> if your project is for Supportive Housing. Your application must meet all applicable program requirements as well as the underwriting benchmarks included in this workbook.  </t>
    </r>
  </si>
  <si>
    <r>
      <rPr>
        <b/>
        <sz val="12"/>
        <color indexed="8"/>
        <rFont val="Calibri Light"/>
        <family val="2"/>
      </rPr>
      <t>Do not make changes to white cells.</t>
    </r>
    <r>
      <rPr>
        <sz val="12"/>
        <color indexed="8"/>
        <rFont val="Calibri Light"/>
        <family val="2"/>
      </rPr>
      <t xml:space="preserve"> Overwriting white cells may cause errors in other sections of the application. If changes to white cells are needed, please reach out to CoC staff at </t>
    </r>
    <r>
      <rPr>
        <sz val="12"/>
        <color indexed="8"/>
        <rFont val="Calibri Light"/>
        <family val="2"/>
      </rPr>
      <t>VenturaCoC@ventura.org</t>
    </r>
  </si>
  <si>
    <t>Include allocations of other funding sources from other jurisdictions or previous year’s allocations as separate sources.</t>
  </si>
  <si>
    <t xml:space="preserve">If a project has more sources than are allowed in the Workbook, please email CoC Staff at VenturaCoC@ventura.org to make this request. </t>
  </si>
  <si>
    <t>If proposing HHAP funded units under the Supportive Housing Project Type, attach a Supportive Services Plan demonstrating what services will be provided, how they will be funded.</t>
  </si>
  <si>
    <t>Identify which funding sources are expected to pay for each line item.  Be sure to reference the comments when completing this portion of the Workbook, which discuss several other items which are HOME eligible or ineligible based on specific circumstances.</t>
  </si>
  <si>
    <t>If the Applicant intends to reimburse costs incurred prior to the commitment of HHAP funds, please respond to the questions in Rows 127 – 129 and ensure that the timing of the costs to be incurred meets HHAP requirements. Ensure that any costs to be reimbursed prior to the commitment of HHAP funds are indicated as being paid with HOME funds in the Sources &amp; Uses table.</t>
  </si>
  <si>
    <t xml:space="preserve"> Please select one of the HUD approved methods of determining a Utility Allowance for the project. If this information is unavailable at the time of application, you may use a Housing Authority Utility Allowance for the purpose of this application but will be required to update this information prior to Commitment of Funds with a HUD-approved method of determining the Utility Allowance.
</t>
  </si>
  <si>
    <t>Applicants are free to adjust the AMI levels as appropriate; however if more lines are needed to indicate HHAP units, please email VenturaCoC@ventura.org to make this request. Double check that the Unit Mix Table on the Summary Tab (row 27) is pulling information correctly.</t>
  </si>
  <si>
    <t xml:space="preserve">Rent Limits: The most current HOME Rent Limits have been provided. If the project has other rent restrictions for the non-HOME units or the Applicant is proposing lower rents than the HOME rents on HOME-assisted units, use the additional tables and link these rents to the calculation of rental income above. If more sections are needed for the calculation of Residential Income (rows 15 – 70) please email staff at VenturaCoC@ventura.org to make this request. </t>
  </si>
  <si>
    <t>Cell C15 should only reflect eligible off-site costs, which include utility connections from the property to the street. Other off-sites are not HOME eligible and should be included in one of the “Other” categories below the “Construction” heading.</t>
  </si>
  <si>
    <t>If you have any questions about this  Workbook, please  contact Tara.Carruth@ventura.org or Jennifer.Harkey@ventura.org</t>
  </si>
  <si>
    <t>Project Description: Describe the type of project (new construction, acquisition/rehab, etc.); number of buildings; on-site amenities; unit type, mix, and affordability; proposed number of assisted units; target population(s) proposed; proximity of off-site amenities; and any other relevant information.</t>
  </si>
  <si>
    <t xml:space="preserve">Financing Commitment Letters Obtained to-date. </t>
  </si>
  <si>
    <t>Article XXXIV Documentation. 
Given that the County/CoC may fund projects in the unincorporated areas of the County or in cities, the County of Ventura will assess the Article XXXIV Authority of each project on a case-by-case basis. Applicants shall provide a legal opinion letter demonstrating that the proposed housing project is either exempt from Article XXXIV, or that it has sufficient local Article XXXIV authority. Projects that cannot demonstrate an acceptable exemption or authority will not be approved for funding. 
Legal opinion letters providing a blanket statement that a project has authority or is exempt will not be accepted. The legal opinion letter shall provide specific evidence supporting the conclusion. Acceptable evidence includes: a voter referendum for a specific project; a blanket referendum with a letter from the local jurisdiction confirming that there is sufficient Article XXXIV authority remaining; or specific facts supporting an exemption.</t>
  </si>
  <si>
    <t>HHAP funds will be provided as a grant</t>
  </si>
  <si>
    <t>Residential Income 
Applicants may revise AMI levels as necessary. Please do not change the funding source designations. If you need additional charts for  HOME/PLHA or CDBG-DR MHP, please reach out to tracy.mcaulay@ventura.org. 
Please carefully designate units proposed to be funded with each appropriate funding sources in this table. Errors in this section will carry over into other sections of the application and will impact the County's analysis of feasibility and eligibility.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</si>
</sst>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0.0000_);[Red]\(#,##0.0000\)"/>
    <numFmt numFmtId="167" formatCode="_(* #,##0_);_(* \(#,##0\);_(* &quot;-&quot;??_);_(@_)"/>
    <numFmt numFmtId="168" formatCode="0.00000"/>
    <numFmt numFmtId="169" formatCode="m/d/yy;@"/>
    <numFmt numFmtId="170" formatCode="&quot;$&quot;#,##0.00"/>
    <numFmt numFmtId="171" formatCode="&quot;Yes&quot;;&quot;Yes&quot;;&quot;No&quot;"/>
    <numFmt numFmtId="172" formatCode="&quot;True&quot;;&quot;True&quot;;&quot;False&quot;"/>
    <numFmt numFmtId="173" formatCode="&quot;On&quot;;&quot;On&quot;;&quot;Off&quot;"/>
    <numFmt numFmtId="174" formatCode="[$€-2]\ #,##0.00_);[Red]\([$€-2]\ #,##0.00\)"/>
  </numFmts>
  <fonts count="102">
    <font>
      <sz val="11"/>
      <color theme="1"/>
      <name val="Calibri"/>
      <family val="2"/>
    </font>
    <font>
      <sz val="11"/>
      <color indexed="8"/>
      <name val="Calibri"/>
      <family val="2"/>
    </font>
    <font>
      <sz val="12"/>
      <color indexed="8"/>
      <name val="Garamond"/>
      <family val="1"/>
    </font>
    <font>
      <b/>
      <sz val="12"/>
      <color indexed="8"/>
      <name val="Garamond"/>
      <family val="1"/>
    </font>
    <font>
      <sz val="10"/>
      <name val="Arial"/>
      <family val="2"/>
    </font>
    <font>
      <b/>
      <sz val="8"/>
      <name val="Tahoma"/>
      <family val="2"/>
    </font>
    <font>
      <b/>
      <sz val="9"/>
      <name val="Tahoma"/>
      <family val="2"/>
    </font>
    <font>
      <sz val="9"/>
      <name val="Tahoma"/>
      <family val="2"/>
    </font>
    <font>
      <sz val="11"/>
      <color indexed="8"/>
      <name val="Garamond"/>
      <family val="1"/>
    </font>
    <font>
      <sz val="12"/>
      <name val="Garamond"/>
      <family val="1"/>
    </font>
    <font>
      <sz val="12"/>
      <color indexed="10"/>
      <name val="Garamond"/>
      <family val="1"/>
    </font>
    <font>
      <sz val="11"/>
      <name val="Garamond"/>
      <family val="1"/>
    </font>
    <font>
      <b/>
      <sz val="11"/>
      <name val="Garamond"/>
      <family val="1"/>
    </font>
    <font>
      <b/>
      <i/>
      <sz val="11"/>
      <color indexed="12"/>
      <name val="Garamond"/>
      <family val="1"/>
    </font>
    <font>
      <sz val="11"/>
      <name val="Calibri"/>
      <family val="2"/>
    </font>
    <font>
      <sz val="12"/>
      <color indexed="9"/>
      <name val="Garamond"/>
      <family val="1"/>
    </font>
    <font>
      <sz val="11"/>
      <color indexed="8"/>
      <name val="Calibri Light"/>
      <family val="2"/>
    </font>
    <font>
      <sz val="12"/>
      <color indexed="8"/>
      <name val="Calibri Light"/>
      <family val="2"/>
    </font>
    <font>
      <b/>
      <sz val="12"/>
      <color indexed="8"/>
      <name val="Calibri Light"/>
      <family val="2"/>
    </font>
    <font>
      <b/>
      <sz val="11"/>
      <name val="Calibri Light"/>
      <family val="2"/>
    </font>
    <font>
      <b/>
      <u val="single"/>
      <sz val="12"/>
      <color indexed="8"/>
      <name val="Calibri Light"/>
      <family val="2"/>
    </font>
    <font>
      <b/>
      <sz val="11"/>
      <color indexed="10"/>
      <name val="Calibri Light"/>
      <family val="2"/>
    </font>
    <font>
      <sz val="11"/>
      <color indexed="10"/>
      <name val="Calibri Light"/>
      <family val="2"/>
    </font>
    <font>
      <i/>
      <sz val="11"/>
      <name val="Calibri Light"/>
      <family val="2"/>
    </font>
    <font>
      <u val="single"/>
      <sz val="12"/>
      <color indexed="8"/>
      <name val="Calibri Light"/>
      <family val="2"/>
    </font>
    <font>
      <u val="single"/>
      <sz val="11"/>
      <color indexed="8"/>
      <name val="Calibri Light"/>
      <family val="2"/>
    </font>
    <font>
      <b/>
      <sz val="11"/>
      <color indexed="8"/>
      <name val="Calibri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name val="Calibri Light"/>
      <family val="2"/>
    </font>
    <font>
      <sz val="12"/>
      <color indexed="10"/>
      <name val="Calibri Light"/>
      <family val="2"/>
    </font>
    <font>
      <sz val="8"/>
      <name val="Calibri Light"/>
      <family val="2"/>
    </font>
    <font>
      <sz val="11"/>
      <name val="Calibri Light"/>
      <family val="2"/>
    </font>
    <font>
      <b/>
      <sz val="18"/>
      <color indexed="8"/>
      <name val="Calibri Light"/>
      <family val="2"/>
    </font>
    <font>
      <u val="single"/>
      <sz val="11"/>
      <color indexed="30"/>
      <name val="Calibri Light"/>
      <family val="2"/>
    </font>
    <font>
      <b/>
      <i/>
      <sz val="12"/>
      <color indexed="8"/>
      <name val="Calibri Light"/>
      <family val="2"/>
    </font>
    <font>
      <sz val="18"/>
      <color indexed="8"/>
      <name val="Calibri Light"/>
      <family val="2"/>
    </font>
    <font>
      <sz val="12"/>
      <color indexed="36"/>
      <name val="Calibri Light"/>
      <family val="2"/>
    </font>
    <font>
      <b/>
      <i/>
      <sz val="12"/>
      <name val="Calibri Light"/>
      <family val="2"/>
    </font>
    <font>
      <b/>
      <sz val="12"/>
      <name val="Calibri Light"/>
      <family val="2"/>
    </font>
    <font>
      <i/>
      <sz val="12"/>
      <color indexed="8"/>
      <name val="Calibri Light"/>
      <family val="2"/>
    </font>
    <font>
      <i/>
      <sz val="12"/>
      <name val="Calibri Light"/>
      <family val="2"/>
    </font>
    <font>
      <sz val="12"/>
      <color indexed="9"/>
      <name val="Calibri Light"/>
      <family val="2"/>
    </font>
    <font>
      <sz val="9.5"/>
      <color indexed="8"/>
      <name val="Calibri Light"/>
      <family val="2"/>
    </font>
    <font>
      <b/>
      <sz val="10"/>
      <name val="Calibri Light"/>
      <family val="2"/>
    </font>
    <font>
      <b/>
      <sz val="14"/>
      <name val="Calibri Light"/>
      <family val="2"/>
    </font>
    <font>
      <b/>
      <sz val="10"/>
      <color indexed="13"/>
      <name val="Calibri Light"/>
      <family val="2"/>
    </font>
    <font>
      <sz val="12"/>
      <color indexed="26"/>
      <name val="Calibri Light"/>
      <family val="2"/>
    </font>
    <font>
      <sz val="10"/>
      <name val="Calibri Light"/>
      <family val="2"/>
    </font>
    <font>
      <b/>
      <sz val="12"/>
      <color indexed="10"/>
      <name val="Calibri Light"/>
      <family val="2"/>
    </font>
    <font>
      <b/>
      <sz val="12"/>
      <color indexed="9"/>
      <name val="Calibri Light"/>
      <family val="2"/>
    </font>
    <font>
      <sz val="11"/>
      <color indexed="9"/>
      <name val="Calibri Light"/>
      <family val="2"/>
    </font>
    <font>
      <b/>
      <u val="single"/>
      <sz val="12"/>
      <color indexed="9"/>
      <name val="Calibri Light"/>
      <family val="2"/>
    </font>
    <font>
      <b/>
      <sz val="18"/>
      <name val="Calibri Light"/>
      <family val="2"/>
    </font>
    <font>
      <b/>
      <sz val="12"/>
      <color indexed="8"/>
      <name val="Calibri"/>
      <family val="2"/>
    </font>
    <font>
      <b/>
      <sz val="12"/>
      <color indexed="17"/>
      <name val="Calibri Light"/>
      <family val="2"/>
    </font>
    <font>
      <b/>
      <sz val="11"/>
      <color indexed="17"/>
      <name val="Calibri Light"/>
      <family val="2"/>
    </font>
    <font>
      <b/>
      <sz val="10"/>
      <color indexed="8"/>
      <name val="Calibri Light"/>
      <family val="2"/>
    </font>
    <font>
      <sz val="11.5"/>
      <color indexed="8"/>
      <name val="Calibri Light"/>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Calibri Light"/>
      <family val="2"/>
    </font>
    <font>
      <sz val="12"/>
      <color theme="1"/>
      <name val="Calibri Light"/>
      <family val="2"/>
    </font>
    <font>
      <b/>
      <sz val="11"/>
      <color theme="1"/>
      <name val="Calibri Light"/>
      <family val="2"/>
    </font>
    <font>
      <u val="single"/>
      <sz val="11"/>
      <color theme="10"/>
      <name val="Calibri Light"/>
      <family val="2"/>
    </font>
    <font>
      <sz val="12"/>
      <color rgb="FFFF0000"/>
      <name val="Calibri Light"/>
      <family val="2"/>
    </font>
    <font>
      <b/>
      <sz val="12"/>
      <color theme="1"/>
      <name val="Calibri"/>
      <family val="2"/>
    </font>
    <font>
      <b/>
      <sz val="12"/>
      <color theme="1"/>
      <name val="Calibri Light"/>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indexed="51"/>
        <bgColor indexed="64"/>
      </patternFill>
    </fill>
    <fill>
      <patternFill patternType="solid">
        <fgColor indexed="31"/>
        <bgColor indexed="64"/>
      </patternFill>
    </fill>
    <fill>
      <patternFill patternType="solid">
        <fgColor theme="0" tint="-0.34997999668121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thin"/>
    </border>
    <border>
      <left style="thin"/>
      <right style="thin"/>
      <top style="thin"/>
      <bottom style="thin"/>
    </border>
    <border>
      <left style="thin"/>
      <right/>
      <top style="thin"/>
      <bottom style="thin"/>
    </border>
    <border>
      <left/>
      <right/>
      <top style="thin"/>
      <bottom/>
    </border>
    <border>
      <left style="thin"/>
      <right/>
      <top/>
      <bottom/>
    </border>
    <border>
      <left style="medium"/>
      <right style="medium"/>
      <top style="thin"/>
      <bottom style="thin"/>
    </border>
    <border>
      <left/>
      <right style="medium"/>
      <top style="thin"/>
      <bottom style="thin"/>
    </border>
    <border>
      <left style="medium"/>
      <right/>
      <top style="thin"/>
      <bottom style="thin"/>
    </border>
    <border>
      <left style="thin"/>
      <right style="thin"/>
      <top/>
      <bottom style="thin"/>
    </border>
    <border>
      <left style="thin"/>
      <right/>
      <top/>
      <bottom style="thin"/>
    </border>
    <border>
      <left/>
      <right style="medium"/>
      <top/>
      <bottom style="thin"/>
    </border>
    <border>
      <left style="thin"/>
      <right style="thin"/>
      <top/>
      <bottom/>
    </border>
    <border>
      <left style="thin"/>
      <right style="thin"/>
      <top style="thin"/>
      <bottom/>
    </border>
    <border>
      <left style="thin"/>
      <right/>
      <top style="thin"/>
      <bottom/>
    </border>
    <border>
      <left/>
      <right style="thin"/>
      <top style="thin"/>
      <bottom/>
    </border>
    <border>
      <left/>
      <right style="thin"/>
      <top/>
      <bottom style="thin"/>
    </border>
    <border>
      <left/>
      <right style="thin"/>
      <top/>
      <bottom/>
    </border>
    <border>
      <left/>
      <right/>
      <top style="thin"/>
      <bottom style="double"/>
    </border>
    <border>
      <left/>
      <right style="thin"/>
      <top style="thin"/>
      <bottom style="double"/>
    </border>
    <border>
      <left style="thin"/>
      <right/>
      <top style="thin"/>
      <bottom style="double"/>
    </border>
    <border>
      <left/>
      <right/>
      <top/>
      <bottom style="double"/>
    </border>
    <border>
      <left>
        <color indexed="63"/>
      </left>
      <right>
        <color indexed="63"/>
      </right>
      <top>
        <color indexed="63"/>
      </top>
      <bottom style="medium"/>
    </border>
    <border>
      <left>
        <color indexed="63"/>
      </left>
      <right>
        <color indexed="63"/>
      </right>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4" fillId="0" borderId="0">
      <alignment/>
      <protection/>
    </xf>
    <xf numFmtId="0" fontId="4" fillId="0" borderId="0">
      <alignment/>
      <protection/>
    </xf>
    <xf numFmtId="0" fontId="1" fillId="32" borderId="7" applyNumberFormat="0" applyFont="0" applyAlignment="0" applyProtection="0"/>
    <xf numFmtId="0" fontId="90" fillId="27" borderId="8" applyNumberFormat="0" applyAlignment="0" applyProtection="0"/>
    <xf numFmtId="9" fontId="1"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854">
    <xf numFmtId="0" fontId="0" fillId="0" borderId="0" xfId="0" applyFont="1" applyAlignment="1">
      <alignment/>
    </xf>
    <xf numFmtId="0" fontId="0" fillId="0" borderId="0" xfId="0" applyAlignment="1" applyProtection="1">
      <alignment/>
      <protection/>
    </xf>
    <xf numFmtId="0" fontId="2" fillId="0" borderId="0" xfId="0" applyFont="1" applyAlignment="1" applyProtection="1">
      <alignment/>
      <protection/>
    </xf>
    <xf numFmtId="0" fontId="8" fillId="0" borderId="0" xfId="0" applyFont="1" applyAlignment="1" applyProtection="1">
      <alignment/>
      <protection/>
    </xf>
    <xf numFmtId="0" fontId="2" fillId="0" borderId="10" xfId="0" applyFont="1" applyBorder="1" applyAlignment="1" applyProtection="1">
      <alignment horizontal="left" vertical="top"/>
      <protection/>
    </xf>
    <xf numFmtId="0" fontId="2" fillId="0" borderId="11" xfId="0" applyFont="1" applyBorder="1" applyAlignment="1" applyProtection="1">
      <alignment horizontal="left" vertical="top"/>
      <protection/>
    </xf>
    <xf numFmtId="0" fontId="2" fillId="0" borderId="0" xfId="0" applyFont="1" applyAlignment="1" applyProtection="1">
      <alignment horizontal="left" vertical="top"/>
      <protection/>
    </xf>
    <xf numFmtId="0" fontId="9" fillId="0" borderId="10" xfId="0" applyFont="1" applyBorder="1" applyAlignment="1" applyProtection="1">
      <alignment horizontal="left" vertical="top"/>
      <protection/>
    </xf>
    <xf numFmtId="0" fontId="9" fillId="0" borderId="0" xfId="0" applyFont="1" applyAlignment="1" applyProtection="1">
      <alignment horizontal="left" vertical="top"/>
      <protection/>
    </xf>
    <xf numFmtId="0" fontId="9" fillId="0" borderId="0" xfId="0" applyFont="1" applyAlignment="1">
      <alignment/>
    </xf>
    <xf numFmtId="0" fontId="14" fillId="0" borderId="0" xfId="0" applyFont="1" applyAlignment="1">
      <alignment/>
    </xf>
    <xf numFmtId="0" fontId="15" fillId="0" borderId="0" xfId="0" applyFont="1" applyAlignment="1" applyProtection="1">
      <alignment horizontal="left" vertical="top"/>
      <protection/>
    </xf>
    <xf numFmtId="0" fontId="10" fillId="0" borderId="0" xfId="0" applyFont="1" applyAlignment="1" applyProtection="1">
      <alignment horizontal="left" vertical="top"/>
      <protection/>
    </xf>
    <xf numFmtId="10" fontId="15" fillId="0" borderId="0" xfId="61" applyNumberFormat="1" applyFont="1" applyAlignment="1" applyProtection="1">
      <alignment horizontal="left" vertical="top"/>
      <protection/>
    </xf>
    <xf numFmtId="6" fontId="9" fillId="0" borderId="0" xfId="0" applyNumberFormat="1" applyFont="1" applyAlignment="1" applyProtection="1">
      <alignment horizontal="left" vertical="top"/>
      <protection/>
    </xf>
    <xf numFmtId="10" fontId="9" fillId="0" borderId="0" xfId="61" applyNumberFormat="1" applyFont="1" applyAlignment="1" applyProtection="1">
      <alignment horizontal="left" vertical="top"/>
      <protection/>
    </xf>
    <xf numFmtId="6" fontId="15" fillId="0" borderId="0" xfId="0" applyNumberFormat="1" applyFont="1" applyAlignment="1" applyProtection="1">
      <alignment horizontal="left" vertical="top"/>
      <protection/>
    </xf>
    <xf numFmtId="8" fontId="9" fillId="0" borderId="0" xfId="0" applyNumberFormat="1" applyFont="1" applyAlignment="1" applyProtection="1">
      <alignment horizontal="left" vertical="top"/>
      <protection/>
    </xf>
    <xf numFmtId="44" fontId="15" fillId="0" borderId="0" xfId="0" applyNumberFormat="1" applyFont="1" applyAlignment="1" applyProtection="1">
      <alignment horizontal="left" vertical="top"/>
      <protection/>
    </xf>
    <xf numFmtId="0" fontId="8"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2" fillId="0" borderId="0" xfId="0" applyFont="1" applyBorder="1" applyAlignment="1" applyProtection="1">
      <alignment horizontal="right" vertical="center"/>
      <protection/>
    </xf>
    <xf numFmtId="0" fontId="11" fillId="0" borderId="0" xfId="0" applyFont="1" applyBorder="1" applyAlignment="1" applyProtection="1">
      <alignment wrapText="1"/>
      <protection/>
    </xf>
    <xf numFmtId="0" fontId="11" fillId="0" borderId="0" xfId="0" applyFont="1" applyBorder="1" applyAlignment="1" applyProtection="1">
      <alignment/>
      <protection/>
    </xf>
    <xf numFmtId="6" fontId="11" fillId="0" borderId="0" xfId="0" applyNumberFormat="1" applyFont="1" applyAlignment="1" applyProtection="1">
      <alignment/>
      <protection/>
    </xf>
    <xf numFmtId="0" fontId="13" fillId="0" borderId="0" xfId="0" applyFont="1" applyBorder="1" applyAlignment="1" applyProtection="1">
      <alignment/>
      <protection/>
    </xf>
    <xf numFmtId="0" fontId="3" fillId="0" borderId="0" xfId="0" applyFont="1" applyAlignment="1" applyProtection="1">
      <alignment horizontal="left" vertical="top"/>
      <protection/>
    </xf>
    <xf numFmtId="44" fontId="2" fillId="0" borderId="0" xfId="44" applyFont="1" applyAlignment="1" applyProtection="1">
      <alignment horizontal="left" vertical="top"/>
      <protection/>
    </xf>
    <xf numFmtId="0" fontId="86" fillId="0" borderId="0" xfId="53" applyAlignment="1" applyProtection="1">
      <alignment/>
      <protection/>
    </xf>
    <xf numFmtId="0" fontId="92" fillId="0" borderId="0" xfId="0" applyFont="1" applyAlignment="1">
      <alignment/>
    </xf>
    <xf numFmtId="0" fontId="0" fillId="0" borderId="12" xfId="0" applyBorder="1" applyAlignment="1">
      <alignment/>
    </xf>
    <xf numFmtId="0" fontId="94" fillId="0" borderId="0" xfId="0" applyFont="1" applyAlignment="1">
      <alignment/>
    </xf>
    <xf numFmtId="0" fontId="17" fillId="0" borderId="10" xfId="0" applyFont="1" applyBorder="1" applyAlignment="1" applyProtection="1">
      <alignment horizontal="left" vertical="top"/>
      <protection/>
    </xf>
    <xf numFmtId="0" fontId="17" fillId="33" borderId="13" xfId="0" applyFont="1" applyFill="1" applyBorder="1" applyAlignment="1" applyProtection="1">
      <alignment/>
      <protection locked="0"/>
    </xf>
    <xf numFmtId="0" fontId="16" fillId="34" borderId="10" xfId="0" applyFont="1" applyFill="1" applyBorder="1" applyAlignment="1" applyProtection="1">
      <alignment/>
      <protection/>
    </xf>
    <xf numFmtId="0" fontId="16" fillId="34" borderId="11" xfId="0" applyFont="1" applyFill="1" applyBorder="1" applyAlignment="1" applyProtection="1">
      <alignment/>
      <protection/>
    </xf>
    <xf numFmtId="0" fontId="16" fillId="0" borderId="0" xfId="0" applyFont="1" applyAlignment="1" applyProtection="1">
      <alignment/>
      <protection/>
    </xf>
    <xf numFmtId="0" fontId="17" fillId="0" borderId="0" xfId="0" applyFont="1" applyAlignment="1" applyProtection="1">
      <alignment/>
      <protection/>
    </xf>
    <xf numFmtId="0" fontId="18" fillId="35" borderId="14" xfId="0" applyFont="1" applyFill="1" applyBorder="1" applyAlignment="1" applyProtection="1">
      <alignment/>
      <protection/>
    </xf>
    <xf numFmtId="0" fontId="16" fillId="35" borderId="10" xfId="0" applyFont="1" applyFill="1" applyBorder="1" applyAlignment="1" applyProtection="1">
      <alignment/>
      <protection/>
    </xf>
    <xf numFmtId="0" fontId="17" fillId="35" borderId="10" xfId="0" applyFont="1" applyFill="1" applyBorder="1" applyAlignment="1" applyProtection="1">
      <alignment/>
      <protection/>
    </xf>
    <xf numFmtId="0" fontId="17" fillId="35" borderId="11" xfId="0" applyFont="1" applyFill="1" applyBorder="1" applyAlignment="1" applyProtection="1">
      <alignment/>
      <protection/>
    </xf>
    <xf numFmtId="0" fontId="17" fillId="0" borderId="10" xfId="0" applyFont="1" applyBorder="1" applyAlignment="1" applyProtection="1">
      <alignment/>
      <protection/>
    </xf>
    <xf numFmtId="0" fontId="17" fillId="0" borderId="11" xfId="0" applyFont="1" applyBorder="1" applyAlignment="1" applyProtection="1">
      <alignment/>
      <protection/>
    </xf>
    <xf numFmtId="0" fontId="17" fillId="0" borderId="13" xfId="0" applyFont="1" applyBorder="1" applyAlignment="1" applyProtection="1">
      <alignment/>
      <protection/>
    </xf>
    <xf numFmtId="0" fontId="17" fillId="0" borderId="0" xfId="0" applyFont="1" applyBorder="1" applyAlignment="1" applyProtection="1">
      <alignment/>
      <protection/>
    </xf>
    <xf numFmtId="0" fontId="18" fillId="0" borderId="10" xfId="0" applyFont="1" applyBorder="1" applyAlignment="1" applyProtection="1">
      <alignment/>
      <protection/>
    </xf>
    <xf numFmtId="0" fontId="18" fillId="0" borderId="15" xfId="0" applyFont="1" applyBorder="1" applyAlignment="1" applyProtection="1">
      <alignment/>
      <protection/>
    </xf>
    <xf numFmtId="0" fontId="18" fillId="0" borderId="0" xfId="0" applyFont="1" applyBorder="1" applyAlignment="1" applyProtection="1">
      <alignment/>
      <protection/>
    </xf>
    <xf numFmtId="0" fontId="18" fillId="35" borderId="11" xfId="0" applyFont="1" applyFill="1" applyBorder="1" applyAlignment="1" applyProtection="1">
      <alignment horizontal="center" vertical="top" wrapText="1"/>
      <protection/>
    </xf>
    <xf numFmtId="0" fontId="18" fillId="35" borderId="13" xfId="0" applyFont="1" applyFill="1" applyBorder="1" applyAlignment="1" applyProtection="1">
      <alignment horizontal="center" vertical="top" wrapText="1"/>
      <protection/>
    </xf>
    <xf numFmtId="0" fontId="17" fillId="0" borderId="16" xfId="0" applyFont="1" applyBorder="1" applyAlignment="1" applyProtection="1">
      <alignment/>
      <protection/>
    </xf>
    <xf numFmtId="0" fontId="17" fillId="35" borderId="14" xfId="0" applyFont="1" applyFill="1" applyBorder="1" applyAlignment="1" applyProtection="1">
      <alignment/>
      <protection/>
    </xf>
    <xf numFmtId="0" fontId="17" fillId="35" borderId="11" xfId="0" applyFont="1" applyFill="1" applyBorder="1" applyAlignment="1" applyProtection="1">
      <alignment/>
      <protection/>
    </xf>
    <xf numFmtId="0" fontId="45" fillId="35" borderId="11" xfId="0" applyFont="1" applyFill="1" applyBorder="1" applyAlignment="1" applyProtection="1">
      <alignment horizontal="center"/>
      <protection/>
    </xf>
    <xf numFmtId="0" fontId="17" fillId="35" borderId="13" xfId="0" applyFont="1" applyFill="1" applyBorder="1" applyAlignment="1" applyProtection="1">
      <alignment horizontal="center"/>
      <protection/>
    </xf>
    <xf numFmtId="0" fontId="45" fillId="35" borderId="14" xfId="0" applyFont="1" applyFill="1" applyBorder="1" applyAlignment="1" applyProtection="1">
      <alignment horizontal="left" vertical="top"/>
      <protection/>
    </xf>
    <xf numFmtId="0" fontId="17" fillId="35" borderId="10" xfId="0" applyFont="1" applyFill="1" applyBorder="1" applyAlignment="1" applyProtection="1">
      <alignment horizontal="left" vertical="top"/>
      <protection/>
    </xf>
    <xf numFmtId="0" fontId="17" fillId="35" borderId="10" xfId="0" applyFont="1" applyFill="1" applyBorder="1" applyAlignment="1" applyProtection="1">
      <alignment horizontal="center" vertical="top"/>
      <protection/>
    </xf>
    <xf numFmtId="0" fontId="16" fillId="35" borderId="11" xfId="0" applyFont="1" applyFill="1" applyBorder="1" applyAlignment="1" applyProtection="1">
      <alignment/>
      <protection/>
    </xf>
    <xf numFmtId="0" fontId="17" fillId="35" borderId="13" xfId="0" applyFont="1" applyFill="1" applyBorder="1" applyAlignment="1" applyProtection="1">
      <alignment horizontal="center" vertical="top"/>
      <protection/>
    </xf>
    <xf numFmtId="0" fontId="17" fillId="0" borderId="14" xfId="0" applyFont="1" applyBorder="1" applyAlignment="1" applyProtection="1">
      <alignment horizontal="left" vertical="top"/>
      <protection/>
    </xf>
    <xf numFmtId="0" fontId="17" fillId="0" borderId="10" xfId="0" applyFont="1" applyBorder="1" applyAlignment="1" applyProtection="1">
      <alignment horizontal="center" vertical="top"/>
      <protection/>
    </xf>
    <xf numFmtId="0" fontId="16" fillId="0" borderId="10" xfId="0" applyFont="1" applyBorder="1" applyAlignment="1" applyProtection="1">
      <alignment/>
      <protection/>
    </xf>
    <xf numFmtId="0" fontId="16" fillId="0" borderId="11" xfId="0" applyFont="1" applyBorder="1" applyAlignment="1" applyProtection="1">
      <alignment/>
      <protection/>
    </xf>
    <xf numFmtId="6" fontId="17" fillId="0" borderId="13" xfId="0" applyNumberFormat="1" applyFont="1" applyBorder="1" applyAlignment="1" applyProtection="1">
      <alignment horizontal="center" vertical="top"/>
      <protection/>
    </xf>
    <xf numFmtId="0" fontId="45" fillId="0" borderId="13" xfId="0" applyFont="1" applyBorder="1" applyAlignment="1" applyProtection="1">
      <alignment/>
      <protection/>
    </xf>
    <xf numFmtId="0" fontId="46" fillId="0" borderId="0" xfId="0" applyFont="1" applyAlignment="1" applyProtection="1">
      <alignment/>
      <protection/>
    </xf>
    <xf numFmtId="0" fontId="94" fillId="0" borderId="0" xfId="0" applyFont="1" applyAlignment="1" applyProtection="1">
      <alignment/>
      <protection/>
    </xf>
    <xf numFmtId="0" fontId="17" fillId="34" borderId="14" xfId="0" applyFont="1" applyFill="1" applyBorder="1" applyAlignment="1" applyProtection="1">
      <alignment/>
      <protection/>
    </xf>
    <xf numFmtId="0" fontId="17" fillId="34" borderId="10" xfId="0" applyFont="1" applyFill="1" applyBorder="1" applyAlignment="1" applyProtection="1">
      <alignment/>
      <protection/>
    </xf>
    <xf numFmtId="0" fontId="17" fillId="34" borderId="11" xfId="0" applyFont="1" applyFill="1" applyBorder="1" applyAlignment="1" applyProtection="1">
      <alignment/>
      <protection/>
    </xf>
    <xf numFmtId="44" fontId="17" fillId="34" borderId="13" xfId="44" applyFont="1" applyFill="1" applyBorder="1" applyAlignment="1" applyProtection="1">
      <alignment/>
      <protection/>
    </xf>
    <xf numFmtId="44" fontId="47" fillId="33" borderId="13" xfId="44" applyFont="1" applyFill="1" applyBorder="1" applyAlignment="1" applyProtection="1">
      <alignment/>
      <protection locked="0"/>
    </xf>
    <xf numFmtId="9" fontId="16" fillId="34" borderId="13" xfId="61" applyFont="1" applyFill="1" applyBorder="1" applyAlignment="1" applyProtection="1">
      <alignment/>
      <protection/>
    </xf>
    <xf numFmtId="0" fontId="48" fillId="0" borderId="0" xfId="0" applyFont="1" applyAlignment="1" applyProtection="1">
      <alignment/>
      <protection/>
    </xf>
    <xf numFmtId="0" fontId="45" fillId="0" borderId="0" xfId="0" applyFont="1" applyAlignment="1" applyProtection="1">
      <alignment/>
      <protection/>
    </xf>
    <xf numFmtId="0" fontId="19" fillId="35" borderId="14" xfId="0" applyFont="1" applyFill="1" applyBorder="1" applyAlignment="1" applyProtection="1">
      <alignment/>
      <protection/>
    </xf>
    <xf numFmtId="0" fontId="19" fillId="35" borderId="10" xfId="0" applyFont="1" applyFill="1" applyBorder="1" applyAlignment="1" applyProtection="1">
      <alignment/>
      <protection/>
    </xf>
    <xf numFmtId="0" fontId="26" fillId="35" borderId="11" xfId="0" applyFont="1" applyFill="1" applyBorder="1" applyAlignment="1" applyProtection="1">
      <alignment/>
      <protection/>
    </xf>
    <xf numFmtId="0" fontId="18" fillId="35" borderId="11" xfId="0" applyFont="1" applyFill="1" applyBorder="1" applyAlignment="1" applyProtection="1">
      <alignment/>
      <protection/>
    </xf>
    <xf numFmtId="0" fontId="16" fillId="0" borderId="14" xfId="0" applyFont="1" applyBorder="1" applyAlignment="1" applyProtection="1">
      <alignment/>
      <protection/>
    </xf>
    <xf numFmtId="6" fontId="45" fillId="0" borderId="13" xfId="0" applyNumberFormat="1" applyFont="1" applyBorder="1" applyAlignment="1" applyProtection="1">
      <alignment/>
      <protection/>
    </xf>
    <xf numFmtId="6" fontId="17" fillId="0" borderId="0" xfId="0" applyNumberFormat="1" applyFont="1" applyAlignment="1" applyProtection="1">
      <alignment/>
      <protection/>
    </xf>
    <xf numFmtId="0" fontId="48" fillId="0" borderId="13" xfId="0" applyFont="1" applyBorder="1" applyAlignment="1" applyProtection="1">
      <alignment/>
      <protection/>
    </xf>
    <xf numFmtId="0" fontId="17" fillId="33" borderId="13" xfId="0" applyFont="1" applyFill="1" applyBorder="1" applyAlignment="1" applyProtection="1">
      <alignment vertical="top"/>
      <protection locked="0"/>
    </xf>
    <xf numFmtId="0" fontId="17" fillId="0" borderId="0" xfId="0" applyFont="1" applyBorder="1" applyAlignment="1" applyProtection="1">
      <alignment vertical="top"/>
      <protection/>
    </xf>
    <xf numFmtId="0" fontId="94" fillId="0" borderId="0" xfId="0" applyFont="1" applyBorder="1" applyAlignment="1" applyProtection="1">
      <alignment vertical="top"/>
      <protection/>
    </xf>
    <xf numFmtId="0" fontId="16" fillId="33" borderId="13" xfId="0" applyFont="1" applyFill="1" applyBorder="1" applyAlignment="1" applyProtection="1">
      <alignment/>
      <protection locked="0"/>
    </xf>
    <xf numFmtId="0" fontId="95" fillId="0" borderId="0" xfId="0" applyFont="1" applyAlignment="1">
      <alignment/>
    </xf>
    <xf numFmtId="0" fontId="95" fillId="32" borderId="14" xfId="0" applyFont="1" applyFill="1" applyBorder="1" applyAlignment="1">
      <alignment horizontal="left" vertical="top" wrapText="1"/>
    </xf>
    <xf numFmtId="0" fontId="95" fillId="32" borderId="10" xfId="0" applyFont="1" applyFill="1" applyBorder="1" applyAlignment="1">
      <alignment horizontal="left" vertical="top" wrapText="1"/>
    </xf>
    <xf numFmtId="0" fontId="95" fillId="32" borderId="11" xfId="0" applyFont="1" applyFill="1" applyBorder="1" applyAlignment="1">
      <alignment horizontal="left" vertical="top" wrapText="1"/>
    </xf>
    <xf numFmtId="0" fontId="18" fillId="0" borderId="14" xfId="0" applyFont="1" applyBorder="1" applyAlignment="1" applyProtection="1">
      <alignment horizontal="left" vertical="top"/>
      <protection/>
    </xf>
    <xf numFmtId="0" fontId="18" fillId="0" borderId="10" xfId="0" applyFont="1" applyBorder="1" applyAlignment="1" applyProtection="1">
      <alignment horizontal="left" vertical="top"/>
      <protection/>
    </xf>
    <xf numFmtId="0" fontId="49" fillId="0" borderId="14" xfId="0" applyFont="1" applyBorder="1" applyAlignment="1" applyProtection="1">
      <alignment horizontal="left" vertical="top"/>
      <protection/>
    </xf>
    <xf numFmtId="0" fontId="96" fillId="0" borderId="0" xfId="0" applyFont="1" applyAlignment="1">
      <alignment/>
    </xf>
    <xf numFmtId="0" fontId="94" fillId="32" borderId="13" xfId="0" applyFont="1" applyFill="1" applyBorder="1" applyAlignment="1">
      <alignment/>
    </xf>
    <xf numFmtId="0" fontId="97" fillId="0" borderId="0" xfId="53" applyFont="1" applyAlignment="1" applyProtection="1">
      <alignment/>
      <protection/>
    </xf>
    <xf numFmtId="0" fontId="17" fillId="0" borderId="11" xfId="0" applyFont="1" applyBorder="1" applyAlignment="1" applyProtection="1">
      <alignment horizontal="left" vertical="top"/>
      <protection/>
    </xf>
    <xf numFmtId="0" fontId="17" fillId="0" borderId="0" xfId="0" applyFont="1" applyAlignment="1" applyProtection="1">
      <alignment horizontal="left" vertical="top"/>
      <protection/>
    </xf>
    <xf numFmtId="0" fontId="20" fillId="0" borderId="14" xfId="0" applyFont="1" applyBorder="1" applyAlignment="1" applyProtection="1">
      <alignment horizontal="left" vertical="top"/>
      <protection/>
    </xf>
    <xf numFmtId="0" fontId="51" fillId="0" borderId="14" xfId="0" applyFont="1" applyBorder="1" applyAlignment="1" applyProtection="1">
      <alignment horizontal="left" vertical="top"/>
      <protection/>
    </xf>
    <xf numFmtId="0" fontId="51" fillId="0" borderId="10" xfId="0" applyFont="1" applyBorder="1" applyAlignment="1" applyProtection="1">
      <alignment horizontal="left" vertical="top"/>
      <protection/>
    </xf>
    <xf numFmtId="0" fontId="51" fillId="0" borderId="11" xfId="0" applyFont="1" applyBorder="1" applyAlignment="1" applyProtection="1">
      <alignment horizontal="left" vertical="top"/>
      <protection/>
    </xf>
    <xf numFmtId="0" fontId="51" fillId="0" borderId="13" xfId="0" applyFont="1" applyBorder="1" applyAlignment="1" applyProtection="1">
      <alignment horizontal="left" vertical="top"/>
      <protection/>
    </xf>
    <xf numFmtId="0" fontId="51" fillId="0" borderId="0" xfId="0" applyFont="1" applyAlignment="1" applyProtection="1">
      <alignment horizontal="left" vertical="top"/>
      <protection/>
    </xf>
    <xf numFmtId="0" fontId="17" fillId="33" borderId="11" xfId="0" applyFont="1" applyFill="1" applyBorder="1" applyAlignment="1" applyProtection="1">
      <alignment horizontal="left" vertical="top"/>
      <protection locked="0"/>
    </xf>
    <xf numFmtId="0" fontId="17" fillId="33" borderId="13" xfId="0" applyFont="1" applyFill="1" applyBorder="1" applyAlignment="1" applyProtection="1">
      <alignment horizontal="left" vertical="top"/>
      <protection locked="0"/>
    </xf>
    <xf numFmtId="44" fontId="17" fillId="33" borderId="11" xfId="44" applyFont="1" applyFill="1" applyBorder="1" applyAlignment="1" applyProtection="1">
      <alignment horizontal="left" vertical="top"/>
      <protection locked="0"/>
    </xf>
    <xf numFmtId="10" fontId="45" fillId="33" borderId="13" xfId="0" applyNumberFormat="1" applyFont="1" applyFill="1" applyBorder="1" applyAlignment="1" applyProtection="1">
      <alignment horizontal="left" vertical="top"/>
      <protection locked="0"/>
    </xf>
    <xf numFmtId="0" fontId="45" fillId="33" borderId="14" xfId="0" applyFont="1" applyFill="1" applyBorder="1" applyAlignment="1" applyProtection="1">
      <alignment horizontal="left" vertical="top"/>
      <protection locked="0"/>
    </xf>
    <xf numFmtId="0" fontId="45" fillId="33" borderId="13" xfId="0" applyFont="1" applyFill="1" applyBorder="1" applyAlignment="1" applyProtection="1">
      <alignment horizontal="left" vertical="top"/>
      <protection locked="0"/>
    </xf>
    <xf numFmtId="164" fontId="45" fillId="33" borderId="13" xfId="0" applyNumberFormat="1" applyFont="1" applyFill="1" applyBorder="1" applyAlignment="1" applyProtection="1">
      <alignment horizontal="left" vertical="top"/>
      <protection locked="0"/>
    </xf>
    <xf numFmtId="0" fontId="45" fillId="33" borderId="10" xfId="0" applyFont="1" applyFill="1" applyBorder="1" applyAlignment="1" applyProtection="1">
      <alignment horizontal="left" vertical="top"/>
      <protection locked="0"/>
    </xf>
    <xf numFmtId="0" fontId="17" fillId="33" borderId="10" xfId="0" applyFont="1" applyFill="1" applyBorder="1" applyAlignment="1" applyProtection="1">
      <alignment horizontal="left" vertical="top"/>
      <protection locked="0"/>
    </xf>
    <xf numFmtId="0" fontId="17" fillId="33" borderId="13" xfId="0" applyNumberFormat="1" applyFont="1" applyFill="1" applyBorder="1" applyAlignment="1" applyProtection="1">
      <alignment horizontal="left" vertical="top"/>
      <protection locked="0"/>
    </xf>
    <xf numFmtId="10" fontId="17" fillId="33" borderId="13" xfId="0" applyNumberFormat="1" applyFont="1" applyFill="1" applyBorder="1" applyAlignment="1" applyProtection="1">
      <alignment horizontal="left" vertical="top"/>
      <protection locked="0"/>
    </xf>
    <xf numFmtId="0" fontId="17" fillId="33" borderId="14" xfId="0" applyFont="1" applyFill="1" applyBorder="1" applyAlignment="1" applyProtection="1">
      <alignment horizontal="left" vertical="top"/>
      <protection locked="0"/>
    </xf>
    <xf numFmtId="14" fontId="45" fillId="33" borderId="10" xfId="0" applyNumberFormat="1" applyFont="1" applyFill="1" applyBorder="1" applyAlignment="1" applyProtection="1">
      <alignment horizontal="left" vertical="top"/>
      <protection locked="0"/>
    </xf>
    <xf numFmtId="0" fontId="45" fillId="33" borderId="13" xfId="0" applyNumberFormat="1" applyFont="1" applyFill="1" applyBorder="1" applyAlignment="1" applyProtection="1">
      <alignment horizontal="left" vertical="top"/>
      <protection locked="0"/>
    </xf>
    <xf numFmtId="164" fontId="17" fillId="33" borderId="13" xfId="0" applyNumberFormat="1" applyFont="1" applyFill="1" applyBorder="1" applyAlignment="1" applyProtection="1">
      <alignment horizontal="left" vertical="top"/>
      <protection locked="0"/>
    </xf>
    <xf numFmtId="44" fontId="17" fillId="36" borderId="11" xfId="44" applyFont="1" applyFill="1" applyBorder="1" applyAlignment="1" applyProtection="1">
      <alignment horizontal="left" vertical="top"/>
      <protection locked="0"/>
    </xf>
    <xf numFmtId="10" fontId="17" fillId="34" borderId="13" xfId="61" applyNumberFormat="1" applyFont="1" applyFill="1" applyBorder="1" applyAlignment="1" applyProtection="1">
      <alignment horizontal="left" vertical="top"/>
      <protection/>
    </xf>
    <xf numFmtId="0" fontId="17" fillId="34" borderId="11" xfId="0" applyFont="1" applyFill="1" applyBorder="1" applyAlignment="1" applyProtection="1">
      <alignment horizontal="left" vertical="top"/>
      <protection/>
    </xf>
    <xf numFmtId="164" fontId="17" fillId="0" borderId="11" xfId="0" applyNumberFormat="1" applyFont="1" applyBorder="1" applyAlignment="1" applyProtection="1">
      <alignment horizontal="left" vertical="top"/>
      <protection/>
    </xf>
    <xf numFmtId="0" fontId="17" fillId="36" borderId="13" xfId="0" applyFont="1" applyFill="1" applyBorder="1" applyAlignment="1" applyProtection="1">
      <alignment horizontal="left" vertical="top"/>
      <protection locked="0"/>
    </xf>
    <xf numFmtId="0" fontId="17" fillId="34" borderId="14" xfId="0" applyFont="1" applyFill="1" applyBorder="1" applyAlignment="1" applyProtection="1">
      <alignment horizontal="left" vertical="top"/>
      <protection/>
    </xf>
    <xf numFmtId="0" fontId="17" fillId="34" borderId="10" xfId="0" applyFont="1" applyFill="1" applyBorder="1" applyAlignment="1" applyProtection="1">
      <alignment horizontal="left" vertical="top"/>
      <protection/>
    </xf>
    <xf numFmtId="0" fontId="17" fillId="34" borderId="13" xfId="0" applyFont="1" applyFill="1" applyBorder="1" applyAlignment="1" applyProtection="1">
      <alignment horizontal="left" vertical="top"/>
      <protection/>
    </xf>
    <xf numFmtId="0" fontId="17" fillId="33" borderId="10" xfId="0" applyFont="1" applyFill="1" applyBorder="1" applyAlignment="1" applyProtection="1">
      <alignment horizontal="left" vertical="top"/>
      <protection/>
    </xf>
    <xf numFmtId="0" fontId="17" fillId="0" borderId="13" xfId="0" applyFont="1" applyBorder="1" applyAlignment="1" applyProtection="1">
      <alignment horizontal="left" vertical="top"/>
      <protection/>
    </xf>
    <xf numFmtId="0" fontId="17" fillId="0" borderId="16" xfId="0" applyFont="1" applyBorder="1" applyAlignment="1" applyProtection="1">
      <alignment horizontal="left" vertical="top"/>
      <protection/>
    </xf>
    <xf numFmtId="44" fontId="17" fillId="33" borderId="11" xfId="0" applyNumberFormat="1" applyFont="1" applyFill="1" applyBorder="1" applyAlignment="1" applyProtection="1">
      <alignment horizontal="left" vertical="top"/>
      <protection locked="0"/>
    </xf>
    <xf numFmtId="14" fontId="17" fillId="33" borderId="14" xfId="0" applyNumberFormat="1" applyFont="1" applyFill="1" applyBorder="1" applyAlignment="1" applyProtection="1">
      <alignment horizontal="left" vertical="top"/>
      <protection locked="0"/>
    </xf>
    <xf numFmtId="10" fontId="17" fillId="33" borderId="13" xfId="44" applyNumberFormat="1" applyFont="1" applyFill="1" applyBorder="1" applyAlignment="1" applyProtection="1">
      <alignment horizontal="left" vertical="top"/>
      <protection locked="0"/>
    </xf>
    <xf numFmtId="10" fontId="17" fillId="0" borderId="13" xfId="0" applyNumberFormat="1" applyFont="1" applyBorder="1" applyAlignment="1" applyProtection="1">
      <alignment horizontal="left" vertical="top"/>
      <protection/>
    </xf>
    <xf numFmtId="164" fontId="17" fillId="0" borderId="0" xfId="0" applyNumberFormat="1" applyFont="1" applyAlignment="1" applyProtection="1">
      <alignment horizontal="left" vertical="top"/>
      <protection/>
    </xf>
    <xf numFmtId="0" fontId="16" fillId="0" borderId="14" xfId="0" applyFont="1" applyBorder="1" applyAlignment="1" applyProtection="1">
      <alignment horizontal="left" vertical="top"/>
      <protection/>
    </xf>
    <xf numFmtId="164" fontId="17" fillId="0" borderId="13" xfId="0" applyNumberFormat="1" applyFont="1" applyBorder="1" applyAlignment="1" applyProtection="1">
      <alignment horizontal="left" vertical="top"/>
      <protection/>
    </xf>
    <xf numFmtId="164" fontId="17" fillId="0" borderId="0" xfId="0" applyNumberFormat="1" applyFont="1" applyBorder="1" applyAlignment="1" applyProtection="1">
      <alignment horizontal="left" vertical="top"/>
      <protection/>
    </xf>
    <xf numFmtId="0" fontId="48" fillId="0" borderId="0" xfId="0" applyFont="1" applyFill="1" applyBorder="1" applyAlignment="1" applyProtection="1">
      <alignment vertical="center"/>
      <protection/>
    </xf>
    <xf numFmtId="0" fontId="19" fillId="0" borderId="0" xfId="58" applyFont="1" applyFill="1" applyBorder="1" applyAlignment="1" applyProtection="1">
      <alignment horizontal="left" vertical="center"/>
      <protection/>
    </xf>
    <xf numFmtId="0" fontId="48" fillId="0" borderId="0" xfId="58" applyFont="1" applyFill="1" applyBorder="1" applyAlignment="1" applyProtection="1">
      <alignment horizontal="left" vertical="center"/>
      <protection/>
    </xf>
    <xf numFmtId="0" fontId="19" fillId="35" borderId="17" xfId="0" applyFont="1" applyFill="1" applyBorder="1" applyAlignment="1" applyProtection="1">
      <alignment horizontal="center" vertical="center"/>
      <protection/>
    </xf>
    <xf numFmtId="0" fontId="19" fillId="35" borderId="13" xfId="0" applyFont="1" applyFill="1" applyBorder="1" applyAlignment="1" applyProtection="1">
      <alignment horizontal="center" vertical="center"/>
      <protection/>
    </xf>
    <xf numFmtId="0" fontId="19" fillId="35" borderId="18" xfId="0" applyFont="1" applyFill="1" applyBorder="1" applyAlignment="1" applyProtection="1">
      <alignment horizontal="center" vertical="center"/>
      <protection/>
    </xf>
    <xf numFmtId="0" fontId="19" fillId="35" borderId="19" xfId="0" applyFont="1" applyFill="1" applyBorder="1" applyAlignment="1" applyProtection="1">
      <alignment horizontal="center" vertical="center"/>
      <protection/>
    </xf>
    <xf numFmtId="6" fontId="48" fillId="33" borderId="13" xfId="0" applyNumberFormat="1" applyFont="1" applyFill="1" applyBorder="1" applyAlignment="1" applyProtection="1">
      <alignment vertical="center" shrinkToFit="1"/>
      <protection locked="0"/>
    </xf>
    <xf numFmtId="6" fontId="48" fillId="0" borderId="13" xfId="0" applyNumberFormat="1" applyFont="1" applyBorder="1" applyAlignment="1" applyProtection="1">
      <alignment vertical="center" shrinkToFit="1"/>
      <protection/>
    </xf>
    <xf numFmtId="6" fontId="48" fillId="34" borderId="13" xfId="0" applyNumberFormat="1" applyFont="1" applyFill="1" applyBorder="1" applyAlignment="1" applyProtection="1">
      <alignment vertical="center" shrinkToFit="1"/>
      <protection/>
    </xf>
    <xf numFmtId="6" fontId="19" fillId="0" borderId="13" xfId="0" applyNumberFormat="1" applyFont="1" applyBorder="1" applyAlignment="1" applyProtection="1">
      <alignment vertical="center" shrinkToFit="1"/>
      <protection/>
    </xf>
    <xf numFmtId="6" fontId="19" fillId="0" borderId="11" xfId="0" applyNumberFormat="1" applyFont="1" applyBorder="1" applyAlignment="1" applyProtection="1">
      <alignment vertical="center" shrinkToFit="1"/>
      <protection/>
    </xf>
    <xf numFmtId="6" fontId="48" fillId="0" borderId="11" xfId="0" applyNumberFormat="1" applyFont="1" applyBorder="1" applyAlignment="1" applyProtection="1">
      <alignment vertical="center" shrinkToFit="1"/>
      <protection/>
    </xf>
    <xf numFmtId="0" fontId="16" fillId="33" borderId="19" xfId="0" applyFont="1" applyFill="1" applyBorder="1" applyAlignment="1" applyProtection="1">
      <alignment horizontal="left" vertical="center"/>
      <protection locked="0"/>
    </xf>
    <xf numFmtId="0" fontId="16" fillId="33" borderId="11" xfId="0" applyFont="1" applyFill="1" applyBorder="1" applyAlignment="1" applyProtection="1">
      <alignment horizontal="left" vertical="center"/>
      <protection locked="0"/>
    </xf>
    <xf numFmtId="0" fontId="48" fillId="0" borderId="19" xfId="0" applyFont="1" applyBorder="1" applyAlignment="1" applyProtection="1">
      <alignment horizontal="left" vertical="center"/>
      <protection/>
    </xf>
    <xf numFmtId="0" fontId="48" fillId="0" borderId="11" xfId="0" applyFont="1" applyBorder="1" applyAlignment="1" applyProtection="1">
      <alignment horizontal="left" vertical="center"/>
      <protection/>
    </xf>
    <xf numFmtId="5" fontId="48" fillId="33" borderId="13" xfId="0" applyNumberFormat="1" applyFont="1" applyFill="1" applyBorder="1" applyAlignment="1" applyProtection="1">
      <alignment vertical="center" shrinkToFit="1"/>
      <protection locked="0"/>
    </xf>
    <xf numFmtId="6" fontId="48" fillId="0" borderId="10" xfId="0" applyNumberFormat="1" applyFont="1" applyBorder="1" applyAlignment="1" applyProtection="1">
      <alignment vertical="center" shrinkToFit="1"/>
      <protection/>
    </xf>
    <xf numFmtId="6" fontId="19" fillId="0" borderId="10" xfId="0" applyNumberFormat="1" applyFont="1" applyBorder="1" applyAlignment="1" applyProtection="1">
      <alignment vertical="center" shrinkToFit="1"/>
      <protection/>
    </xf>
    <xf numFmtId="0" fontId="26" fillId="0" borderId="19" xfId="0" applyFont="1" applyBorder="1" applyAlignment="1" applyProtection="1">
      <alignment horizontal="left" vertical="center"/>
      <protection/>
    </xf>
    <xf numFmtId="0" fontId="26" fillId="0" borderId="11" xfId="0" applyFont="1" applyBorder="1" applyAlignment="1" applyProtection="1">
      <alignment horizontal="right" vertical="center"/>
      <protection/>
    </xf>
    <xf numFmtId="0" fontId="26" fillId="0" borderId="10" xfId="0" applyFont="1" applyBorder="1" applyAlignment="1" applyProtection="1">
      <alignment horizontal="right" vertical="center"/>
      <protection/>
    </xf>
    <xf numFmtId="0" fontId="16" fillId="0" borderId="19" xfId="0" applyFont="1" applyBorder="1" applyAlignment="1" applyProtection="1">
      <alignment horizontal="left" vertical="center"/>
      <protection/>
    </xf>
    <xf numFmtId="0" fontId="16" fillId="0" borderId="11" xfId="0" applyFont="1" applyBorder="1" applyAlignment="1" applyProtection="1">
      <alignment horizontal="left" vertical="center"/>
      <protection/>
    </xf>
    <xf numFmtId="6" fontId="48" fillId="33" borderId="13" xfId="57" applyNumberFormat="1" applyFont="1" applyFill="1" applyBorder="1" applyAlignment="1" applyProtection="1">
      <alignment vertical="center" shrinkToFit="1"/>
      <protection locked="0"/>
    </xf>
    <xf numFmtId="6" fontId="19" fillId="0" borderId="13" xfId="0" applyNumberFormat="1" applyFont="1" applyFill="1" applyBorder="1" applyAlignment="1" applyProtection="1">
      <alignment vertical="center" shrinkToFit="1"/>
      <protection/>
    </xf>
    <xf numFmtId="6" fontId="19" fillId="0" borderId="20" xfId="0" applyNumberFormat="1" applyFont="1" applyFill="1" applyBorder="1" applyAlignment="1" applyProtection="1">
      <alignment vertical="center" shrinkToFit="1"/>
      <protection/>
    </xf>
    <xf numFmtId="0" fontId="48" fillId="0" borderId="21" xfId="0" applyFont="1" applyBorder="1" applyAlignment="1" applyProtection="1">
      <alignment horizontal="left" wrapText="1"/>
      <protection/>
    </xf>
    <xf numFmtId="0" fontId="48" fillId="0" borderId="22" xfId="0" applyFont="1" applyBorder="1" applyAlignment="1" applyProtection="1">
      <alignment horizontal="left" wrapText="1"/>
      <protection/>
    </xf>
    <xf numFmtId="0" fontId="52" fillId="0" borderId="14" xfId="0" applyFont="1" applyBorder="1" applyAlignment="1" applyProtection="1">
      <alignment horizontal="left" vertical="top"/>
      <protection/>
    </xf>
    <xf numFmtId="0" fontId="17" fillId="0" borderId="0" xfId="0" applyFont="1" applyBorder="1" applyAlignment="1" applyProtection="1">
      <alignment horizontal="left" vertical="top"/>
      <protection/>
    </xf>
    <xf numFmtId="0" fontId="17" fillId="0" borderId="20" xfId="0" applyFont="1" applyBorder="1" applyAlignment="1" applyProtection="1">
      <alignment horizontal="left" vertical="top"/>
      <protection/>
    </xf>
    <xf numFmtId="0" fontId="17" fillId="0" borderId="20" xfId="0" applyFont="1" applyBorder="1" applyAlignment="1" applyProtection="1">
      <alignment horizontal="left" vertical="top" wrapText="1"/>
      <protection/>
    </xf>
    <xf numFmtId="0" fontId="17" fillId="0" borderId="13" xfId="0" applyFont="1" applyBorder="1" applyAlignment="1" applyProtection="1">
      <alignment horizontal="left" vertical="top" wrapText="1"/>
      <protection/>
    </xf>
    <xf numFmtId="6" fontId="45" fillId="33" borderId="20" xfId="0" applyNumberFormat="1" applyFont="1" applyFill="1" applyBorder="1" applyAlignment="1" applyProtection="1">
      <alignment horizontal="left" vertical="top"/>
      <protection locked="0"/>
    </xf>
    <xf numFmtId="6" fontId="45" fillId="33" borderId="13" xfId="0" applyNumberFormat="1" applyFont="1" applyFill="1" applyBorder="1" applyAlignment="1" applyProtection="1">
      <alignment horizontal="left" vertical="top"/>
      <protection locked="0"/>
    </xf>
    <xf numFmtId="0" fontId="18" fillId="0" borderId="13" xfId="0" applyFont="1" applyBorder="1" applyAlignment="1" applyProtection="1">
      <alignment horizontal="left" vertical="top"/>
      <protection/>
    </xf>
    <xf numFmtId="6" fontId="17" fillId="33" borderId="13" xfId="0" applyNumberFormat="1" applyFont="1" applyFill="1" applyBorder="1" applyAlignment="1" applyProtection="1">
      <alignment horizontal="left" vertical="top"/>
      <protection locked="0"/>
    </xf>
    <xf numFmtId="6" fontId="17" fillId="0" borderId="13" xfId="0" applyNumberFormat="1" applyFont="1" applyBorder="1" applyAlignment="1" applyProtection="1">
      <alignment horizontal="left" vertical="top"/>
      <protection/>
    </xf>
    <xf numFmtId="6" fontId="17" fillId="0" borderId="14" xfId="0" applyNumberFormat="1" applyFont="1" applyBorder="1" applyAlignment="1" applyProtection="1">
      <alignment horizontal="left" vertical="top"/>
      <protection/>
    </xf>
    <xf numFmtId="6" fontId="17" fillId="0" borderId="10" xfId="0" applyNumberFormat="1" applyFont="1" applyBorder="1" applyAlignment="1" applyProtection="1">
      <alignment horizontal="left" vertical="top"/>
      <protection/>
    </xf>
    <xf numFmtId="6" fontId="18" fillId="0" borderId="13" xfId="0" applyNumberFormat="1" applyFont="1" applyBorder="1" applyAlignment="1" applyProtection="1">
      <alignment horizontal="left" vertical="top"/>
      <protection/>
    </xf>
    <xf numFmtId="6" fontId="17" fillId="0" borderId="0" xfId="0" applyNumberFormat="1" applyFont="1" applyBorder="1" applyAlignment="1" applyProtection="1">
      <alignment horizontal="left" vertical="top"/>
      <protection/>
    </xf>
    <xf numFmtId="0" fontId="45" fillId="0" borderId="14" xfId="0" applyFont="1" applyBorder="1" applyAlignment="1" applyProtection="1">
      <alignment horizontal="left" vertical="top"/>
      <protection/>
    </xf>
    <xf numFmtId="0" fontId="17" fillId="33" borderId="23" xfId="0" applyFont="1" applyFill="1" applyBorder="1" applyAlignment="1" applyProtection="1">
      <alignment horizontal="left" vertical="top"/>
      <protection locked="0"/>
    </xf>
    <xf numFmtId="6" fontId="17" fillId="33" borderId="23" xfId="44" applyNumberFormat="1" applyFont="1" applyFill="1" applyBorder="1" applyAlignment="1" applyProtection="1">
      <alignment horizontal="left" vertical="top"/>
      <protection locked="0"/>
    </xf>
    <xf numFmtId="44" fontId="17" fillId="33" borderId="23" xfId="44" applyFont="1" applyFill="1" applyBorder="1" applyAlignment="1" applyProtection="1">
      <alignment horizontal="left" vertical="top"/>
      <protection locked="0"/>
    </xf>
    <xf numFmtId="44" fontId="17" fillId="0" borderId="23" xfId="44" applyFont="1" applyBorder="1" applyAlignment="1" applyProtection="1">
      <alignment horizontal="left" vertical="top"/>
      <protection/>
    </xf>
    <xf numFmtId="44" fontId="17" fillId="0" borderId="13" xfId="44" applyFont="1" applyBorder="1" applyAlignment="1" applyProtection="1">
      <alignment horizontal="left" vertical="top"/>
      <protection/>
    </xf>
    <xf numFmtId="44" fontId="45" fillId="0" borderId="13" xfId="44" applyFont="1" applyBorder="1" applyAlignment="1" applyProtection="1">
      <alignment horizontal="left" vertical="top"/>
      <protection/>
    </xf>
    <xf numFmtId="6" fontId="18" fillId="0" borderId="11" xfId="0" applyNumberFormat="1" applyFont="1" applyBorder="1" applyAlignment="1" applyProtection="1">
      <alignment horizontal="left" vertical="top"/>
      <protection/>
    </xf>
    <xf numFmtId="0" fontId="17" fillId="0" borderId="24" xfId="0" applyFont="1" applyBorder="1" applyAlignment="1" applyProtection="1">
      <alignment horizontal="left" vertical="top"/>
      <protection/>
    </xf>
    <xf numFmtId="0" fontId="17" fillId="0" borderId="21" xfId="0" applyFont="1" applyBorder="1" applyAlignment="1" applyProtection="1">
      <alignment horizontal="left" vertical="top"/>
      <protection/>
    </xf>
    <xf numFmtId="0" fontId="17" fillId="0" borderId="12" xfId="0" applyFont="1" applyBorder="1" applyAlignment="1" applyProtection="1">
      <alignment horizontal="left" vertical="top"/>
      <protection/>
    </xf>
    <xf numFmtId="9" fontId="17" fillId="33" borderId="13" xfId="0" applyNumberFormat="1" applyFont="1" applyFill="1" applyBorder="1" applyAlignment="1" applyProtection="1">
      <alignment horizontal="left" vertical="top"/>
      <protection locked="0"/>
    </xf>
    <xf numFmtId="9" fontId="17" fillId="0" borderId="13" xfId="61" applyFont="1" applyBorder="1" applyAlignment="1" applyProtection="1">
      <alignment horizontal="left" vertical="top"/>
      <protection/>
    </xf>
    <xf numFmtId="165" fontId="17" fillId="0" borderId="13" xfId="0" applyNumberFormat="1" applyFont="1" applyBorder="1" applyAlignment="1" applyProtection="1">
      <alignment horizontal="left" vertical="top"/>
      <protection/>
    </xf>
    <xf numFmtId="0" fontId="17" fillId="0" borderId="25" xfId="0" applyFont="1" applyBorder="1" applyAlignment="1" applyProtection="1">
      <alignment horizontal="left" vertical="top"/>
      <protection/>
    </xf>
    <xf numFmtId="0" fontId="17" fillId="0" borderId="15" xfId="0" applyFont="1" applyBorder="1" applyAlignment="1" applyProtection="1">
      <alignment horizontal="left" vertical="top"/>
      <protection/>
    </xf>
    <xf numFmtId="9" fontId="17" fillId="33" borderId="24" xfId="0" applyNumberFormat="1" applyFont="1" applyFill="1" applyBorder="1" applyAlignment="1" applyProtection="1">
      <alignment horizontal="left" vertical="top"/>
      <protection locked="0"/>
    </xf>
    <xf numFmtId="9" fontId="17" fillId="0" borderId="24" xfId="61" applyFont="1" applyBorder="1" applyAlignment="1" applyProtection="1">
      <alignment horizontal="left" vertical="top"/>
      <protection/>
    </xf>
    <xf numFmtId="9" fontId="17" fillId="0" borderId="13" xfId="0" applyNumberFormat="1" applyFont="1" applyBorder="1" applyAlignment="1" applyProtection="1">
      <alignment horizontal="left" vertical="top"/>
      <protection/>
    </xf>
    <xf numFmtId="9" fontId="17" fillId="0" borderId="11" xfId="61" applyFont="1" applyBorder="1" applyAlignment="1" applyProtection="1">
      <alignment horizontal="left" vertical="top"/>
      <protection/>
    </xf>
    <xf numFmtId="0" fontId="17" fillId="35" borderId="13" xfId="0" applyFont="1" applyFill="1" applyBorder="1" applyAlignment="1" applyProtection="1">
      <alignment horizontal="left" vertical="top"/>
      <protection/>
    </xf>
    <xf numFmtId="0" fontId="94" fillId="0" borderId="10" xfId="0" applyFont="1" applyBorder="1" applyAlignment="1" applyProtection="1">
      <alignment horizontal="left" vertical="top"/>
      <protection/>
    </xf>
    <xf numFmtId="0" fontId="17" fillId="35" borderId="24" xfId="0" applyFont="1" applyFill="1" applyBorder="1" applyAlignment="1" applyProtection="1">
      <alignment horizontal="left" vertical="top"/>
      <protection/>
    </xf>
    <xf numFmtId="0" fontId="16" fillId="0" borderId="13" xfId="0" applyFont="1" applyBorder="1" applyAlignment="1" applyProtection="1">
      <alignment horizontal="left" vertical="top"/>
      <protection/>
    </xf>
    <xf numFmtId="0" fontId="53" fillId="33" borderId="13" xfId="0" applyFont="1" applyFill="1" applyBorder="1" applyAlignment="1" applyProtection="1">
      <alignment horizontal="left" vertical="top"/>
      <protection locked="0"/>
    </xf>
    <xf numFmtId="0" fontId="53" fillId="0" borderId="0" xfId="0" applyFont="1" applyAlignment="1" applyProtection="1">
      <alignment horizontal="left" vertical="top"/>
      <protection/>
    </xf>
    <xf numFmtId="164" fontId="45" fillId="0" borderId="13" xfId="0" applyNumberFormat="1" applyFont="1" applyBorder="1" applyAlignment="1" applyProtection="1">
      <alignment horizontal="left" vertical="top"/>
      <protection/>
    </xf>
    <xf numFmtId="0" fontId="49" fillId="0" borderId="0" xfId="0" applyFont="1" applyAlignment="1" applyProtection="1">
      <alignment horizontal="left" vertical="top"/>
      <protection/>
    </xf>
    <xf numFmtId="0" fontId="45" fillId="0" borderId="0" xfId="0" applyFont="1" applyAlignment="1" applyProtection="1">
      <alignment horizontal="left" vertical="top"/>
      <protection/>
    </xf>
    <xf numFmtId="0" fontId="17" fillId="35" borderId="25" xfId="0" applyFont="1" applyFill="1" applyBorder="1" applyAlignment="1" applyProtection="1">
      <alignment horizontal="left" vertical="top"/>
      <protection/>
    </xf>
    <xf numFmtId="0" fontId="17" fillId="35" borderId="15" xfId="0" applyFont="1" applyFill="1" applyBorder="1" applyAlignment="1" applyProtection="1">
      <alignment horizontal="left" vertical="top"/>
      <protection/>
    </xf>
    <xf numFmtId="0" fontId="45" fillId="35" borderId="26" xfId="0" applyFont="1" applyFill="1" applyBorder="1" applyAlignment="1" applyProtection="1">
      <alignment horizontal="left" vertical="top"/>
      <protection/>
    </xf>
    <xf numFmtId="0" fontId="51" fillId="0" borderId="21" xfId="0" applyFont="1" applyBorder="1" applyAlignment="1" applyProtection="1">
      <alignment horizontal="left" vertical="top"/>
      <protection/>
    </xf>
    <xf numFmtId="0" fontId="51" fillId="0" borderId="12" xfId="0" applyFont="1" applyBorder="1" applyAlignment="1" applyProtection="1">
      <alignment horizontal="left" vertical="top"/>
      <protection/>
    </xf>
    <xf numFmtId="164" fontId="54" fillId="0" borderId="13" xfId="0" applyNumberFormat="1" applyFont="1" applyBorder="1" applyAlignment="1" applyProtection="1">
      <alignment horizontal="left" vertical="top"/>
      <protection/>
    </xf>
    <xf numFmtId="9" fontId="17" fillId="0" borderId="15" xfId="61" applyFont="1" applyBorder="1" applyAlignment="1" applyProtection="1">
      <alignment horizontal="left" vertical="top"/>
      <protection/>
    </xf>
    <xf numFmtId="9" fontId="17" fillId="0" borderId="0" xfId="61" applyFont="1" applyBorder="1" applyAlignment="1" applyProtection="1">
      <alignment horizontal="left" vertical="top"/>
      <protection/>
    </xf>
    <xf numFmtId="164" fontId="45" fillId="0" borderId="27" xfId="0" applyNumberFormat="1" applyFont="1" applyBorder="1" applyAlignment="1" applyProtection="1">
      <alignment horizontal="left" vertical="top"/>
      <protection/>
    </xf>
    <xf numFmtId="0" fontId="18" fillId="0" borderId="21" xfId="0" applyFont="1" applyBorder="1" applyAlignment="1" applyProtection="1">
      <alignment horizontal="left" vertical="top"/>
      <protection/>
    </xf>
    <xf numFmtId="0" fontId="18" fillId="0" borderId="12" xfId="0" applyFont="1" applyBorder="1" applyAlignment="1" applyProtection="1">
      <alignment horizontal="left" vertical="top"/>
      <protection/>
    </xf>
    <xf numFmtId="0" fontId="18" fillId="0" borderId="27" xfId="0" applyFont="1" applyBorder="1" applyAlignment="1" applyProtection="1">
      <alignment horizontal="left" vertical="top"/>
      <protection/>
    </xf>
    <xf numFmtId="164" fontId="55" fillId="0" borderId="20" xfId="0" applyNumberFormat="1" applyFont="1" applyBorder="1" applyAlignment="1" applyProtection="1">
      <alignment horizontal="left" vertical="top"/>
      <protection/>
    </xf>
    <xf numFmtId="0" fontId="18" fillId="0" borderId="0" xfId="0" applyFont="1" applyBorder="1" applyAlignment="1" applyProtection="1">
      <alignment horizontal="left" vertical="top"/>
      <protection/>
    </xf>
    <xf numFmtId="164" fontId="55" fillId="0" borderId="0" xfId="0" applyNumberFormat="1" applyFont="1" applyBorder="1" applyAlignment="1" applyProtection="1">
      <alignment horizontal="left" vertical="top"/>
      <protection/>
    </xf>
    <xf numFmtId="0" fontId="17" fillId="35" borderId="14" xfId="0" applyFont="1" applyFill="1" applyBorder="1" applyAlignment="1" applyProtection="1">
      <alignment horizontal="left" vertical="top"/>
      <protection/>
    </xf>
    <xf numFmtId="0" fontId="45" fillId="35" borderId="11" xfId="0" applyFont="1" applyFill="1" applyBorder="1" applyAlignment="1" applyProtection="1">
      <alignment horizontal="left" vertical="top"/>
      <protection/>
    </xf>
    <xf numFmtId="0" fontId="45" fillId="0" borderId="28" xfId="0" applyFont="1" applyBorder="1" applyAlignment="1" applyProtection="1">
      <alignment horizontal="left" vertical="top"/>
      <protection/>
    </xf>
    <xf numFmtId="44" fontId="45" fillId="33" borderId="13" xfId="44" applyFont="1" applyFill="1" applyBorder="1" applyAlignment="1" applyProtection="1">
      <alignment horizontal="left" vertical="top"/>
      <protection locked="0"/>
    </xf>
    <xf numFmtId="0" fontId="56" fillId="0" borderId="14" xfId="0" applyFont="1" applyBorder="1" applyAlignment="1" applyProtection="1">
      <alignment horizontal="left" vertical="top"/>
      <protection/>
    </xf>
    <xf numFmtId="0" fontId="18" fillId="0" borderId="11" xfId="0" applyFont="1" applyBorder="1" applyAlignment="1" applyProtection="1">
      <alignment horizontal="left" vertical="top"/>
      <protection/>
    </xf>
    <xf numFmtId="44" fontId="57" fillId="0" borderId="20" xfId="0" applyNumberFormat="1" applyFont="1" applyBorder="1" applyAlignment="1" applyProtection="1">
      <alignment horizontal="left" vertical="top"/>
      <protection/>
    </xf>
    <xf numFmtId="44" fontId="45" fillId="33" borderId="13" xfId="0" applyNumberFormat="1" applyFont="1" applyFill="1" applyBorder="1" applyAlignment="1" applyProtection="1">
      <alignment horizontal="left" vertical="top"/>
      <protection locked="0"/>
    </xf>
    <xf numFmtId="0" fontId="58" fillId="0" borderId="0" xfId="0" applyFont="1" applyAlignment="1" applyProtection="1">
      <alignment horizontal="left" vertical="top"/>
      <protection/>
    </xf>
    <xf numFmtId="44" fontId="55" fillId="0" borderId="13" xfId="0" applyNumberFormat="1" applyFont="1" applyBorder="1" applyAlignment="1" applyProtection="1">
      <alignment horizontal="left" vertical="top"/>
      <protection/>
    </xf>
    <xf numFmtId="0" fontId="45" fillId="35" borderId="13" xfId="0" applyFont="1" applyFill="1" applyBorder="1" applyAlignment="1" applyProtection="1">
      <alignment horizontal="left" vertical="top"/>
      <protection/>
    </xf>
    <xf numFmtId="0" fontId="56" fillId="0" borderId="25" xfId="0" applyFont="1" applyBorder="1" applyAlignment="1" applyProtection="1">
      <alignment horizontal="left" vertical="top"/>
      <protection/>
    </xf>
    <xf numFmtId="0" fontId="56" fillId="0" borderId="15" xfId="0" applyFont="1" applyBorder="1" applyAlignment="1" applyProtection="1">
      <alignment horizontal="left" vertical="top"/>
      <protection/>
    </xf>
    <xf numFmtId="164" fontId="57" fillId="33" borderId="13" xfId="44" applyNumberFormat="1" applyFont="1" applyFill="1" applyBorder="1" applyAlignment="1" applyProtection="1">
      <alignment horizontal="left" vertical="top"/>
      <protection locked="0"/>
    </xf>
    <xf numFmtId="164" fontId="17" fillId="0" borderId="23" xfId="0" applyNumberFormat="1" applyFont="1" applyBorder="1" applyAlignment="1" applyProtection="1">
      <alignment horizontal="left" vertical="top"/>
      <protection/>
    </xf>
    <xf numFmtId="164" fontId="17" fillId="35" borderId="13" xfId="0" applyNumberFormat="1" applyFont="1" applyFill="1" applyBorder="1" applyAlignment="1" applyProtection="1">
      <alignment horizontal="left" vertical="top"/>
      <protection/>
    </xf>
    <xf numFmtId="0" fontId="56" fillId="0" borderId="16" xfId="0" applyFont="1" applyBorder="1" applyAlignment="1" applyProtection="1">
      <alignment horizontal="left" vertical="top"/>
      <protection/>
    </xf>
    <xf numFmtId="0" fontId="56" fillId="0" borderId="0" xfId="0" applyFont="1" applyBorder="1" applyAlignment="1" applyProtection="1">
      <alignment horizontal="left" vertical="top"/>
      <protection/>
    </xf>
    <xf numFmtId="0" fontId="51" fillId="0" borderId="16" xfId="0" applyFont="1" applyBorder="1" applyAlignment="1" applyProtection="1">
      <alignment horizontal="left" vertical="top"/>
      <protection/>
    </xf>
    <xf numFmtId="0" fontId="51" fillId="0" borderId="0" xfId="0" applyFont="1" applyBorder="1" applyAlignment="1" applyProtection="1">
      <alignment horizontal="left" vertical="top"/>
      <protection/>
    </xf>
    <xf numFmtId="164" fontId="51" fillId="0" borderId="13" xfId="0" applyNumberFormat="1" applyFont="1" applyBorder="1" applyAlignment="1" applyProtection="1">
      <alignment horizontal="left" vertical="top"/>
      <protection/>
    </xf>
    <xf numFmtId="164" fontId="51" fillId="37" borderId="13" xfId="0" applyNumberFormat="1" applyFont="1" applyFill="1" applyBorder="1" applyAlignment="1" applyProtection="1">
      <alignment horizontal="left" vertical="top"/>
      <protection/>
    </xf>
    <xf numFmtId="0" fontId="18" fillId="0" borderId="0" xfId="0" applyFont="1" applyAlignment="1" applyProtection="1">
      <alignment horizontal="left" vertical="top"/>
      <protection/>
    </xf>
    <xf numFmtId="44" fontId="55" fillId="0" borderId="11" xfId="0" applyNumberFormat="1" applyFont="1" applyBorder="1" applyAlignment="1" applyProtection="1">
      <alignment horizontal="left" vertical="top"/>
      <protection/>
    </xf>
    <xf numFmtId="164" fontId="17" fillId="37" borderId="13" xfId="0" applyNumberFormat="1" applyFont="1" applyFill="1" applyBorder="1" applyAlignment="1" applyProtection="1">
      <alignment horizontal="left" vertical="top"/>
      <protection/>
    </xf>
    <xf numFmtId="44" fontId="54" fillId="0" borderId="28" xfId="0" applyNumberFormat="1" applyFont="1" applyBorder="1" applyAlignment="1" applyProtection="1">
      <alignment horizontal="left" vertical="top"/>
      <protection/>
    </xf>
    <xf numFmtId="164" fontId="54" fillId="0" borderId="28" xfId="0" applyNumberFormat="1" applyFont="1" applyBorder="1" applyAlignment="1" applyProtection="1">
      <alignment horizontal="left" vertical="top"/>
      <protection/>
    </xf>
    <xf numFmtId="164" fontId="54" fillId="0" borderId="11" xfId="0" applyNumberFormat="1" applyFont="1" applyBorder="1" applyAlignment="1" applyProtection="1">
      <alignment horizontal="left" vertical="top"/>
      <protection/>
    </xf>
    <xf numFmtId="164" fontId="18" fillId="0" borderId="13" xfId="0" applyNumberFormat="1" applyFont="1" applyBorder="1" applyAlignment="1" applyProtection="1">
      <alignment horizontal="left" vertical="top"/>
      <protection/>
    </xf>
    <xf numFmtId="0" fontId="45" fillId="0" borderId="26" xfId="0" applyFont="1" applyBorder="1" applyAlignment="1" applyProtection="1">
      <alignment horizontal="left" vertical="top"/>
      <protection/>
    </xf>
    <xf numFmtId="10" fontId="17" fillId="0" borderId="0" xfId="0" applyNumberFormat="1" applyFont="1" applyAlignment="1" applyProtection="1">
      <alignment horizontal="left" vertical="top"/>
      <protection/>
    </xf>
    <xf numFmtId="6" fontId="56" fillId="0" borderId="0" xfId="0" applyNumberFormat="1" applyFont="1" applyBorder="1" applyAlignment="1" applyProtection="1">
      <alignment horizontal="left" vertical="top"/>
      <protection/>
    </xf>
    <xf numFmtId="44" fontId="45" fillId="0" borderId="13" xfId="0" applyNumberFormat="1" applyFont="1" applyBorder="1" applyAlignment="1" applyProtection="1">
      <alignment horizontal="left" vertical="top"/>
      <protection/>
    </xf>
    <xf numFmtId="164" fontId="55" fillId="0" borderId="11" xfId="0" applyNumberFormat="1" applyFont="1" applyBorder="1" applyAlignment="1" applyProtection="1">
      <alignment horizontal="left" vertical="top"/>
      <protection/>
    </xf>
    <xf numFmtId="44" fontId="17" fillId="0" borderId="13" xfId="0" applyNumberFormat="1" applyFont="1" applyBorder="1" applyAlignment="1" applyProtection="1">
      <alignment horizontal="left" vertical="top"/>
      <protection/>
    </xf>
    <xf numFmtId="0" fontId="56" fillId="33" borderId="16" xfId="0" applyFont="1" applyFill="1" applyBorder="1" applyAlignment="1" applyProtection="1">
      <alignment horizontal="left" vertical="top"/>
      <protection locked="0"/>
    </xf>
    <xf numFmtId="0" fontId="56" fillId="33" borderId="0" xfId="0" applyFont="1" applyFill="1" applyBorder="1" applyAlignment="1" applyProtection="1">
      <alignment horizontal="left" vertical="top"/>
      <protection locked="0"/>
    </xf>
    <xf numFmtId="0" fontId="56" fillId="0" borderId="21" xfId="0" applyFont="1" applyBorder="1" applyAlignment="1" applyProtection="1">
      <alignment horizontal="left" vertical="top"/>
      <protection/>
    </xf>
    <xf numFmtId="0" fontId="56" fillId="0" borderId="12" xfId="0" applyFont="1" applyBorder="1" applyAlignment="1" applyProtection="1">
      <alignment horizontal="left" vertical="top"/>
      <protection/>
    </xf>
    <xf numFmtId="0" fontId="45" fillId="0" borderId="27" xfId="0" applyFont="1" applyBorder="1" applyAlignment="1" applyProtection="1">
      <alignment horizontal="left" vertical="top"/>
      <protection/>
    </xf>
    <xf numFmtId="164" fontId="55" fillId="0" borderId="13" xfId="0" applyNumberFormat="1" applyFont="1" applyBorder="1" applyAlignment="1" applyProtection="1">
      <alignment horizontal="left" vertical="top"/>
      <protection/>
    </xf>
    <xf numFmtId="0" fontId="59" fillId="0" borderId="14" xfId="0" applyFont="1" applyBorder="1" applyAlignment="1" applyProtection="1">
      <alignment horizontal="left" vertical="top"/>
      <protection/>
    </xf>
    <xf numFmtId="3" fontId="19" fillId="0" borderId="0" xfId="0" applyNumberFormat="1" applyFont="1" applyBorder="1" applyAlignment="1" applyProtection="1">
      <alignment/>
      <protection/>
    </xf>
    <xf numFmtId="0" fontId="48" fillId="34" borderId="0" xfId="0" applyFont="1" applyFill="1" applyAlignment="1" applyProtection="1">
      <alignment/>
      <protection/>
    </xf>
    <xf numFmtId="0" fontId="94" fillId="34" borderId="0" xfId="0" applyFont="1" applyFill="1" applyAlignment="1" applyProtection="1">
      <alignment/>
      <protection/>
    </xf>
    <xf numFmtId="0" fontId="54" fillId="0" borderId="0" xfId="0" applyFont="1" applyAlignment="1" applyProtection="1">
      <alignment horizontal="left"/>
      <protection/>
    </xf>
    <xf numFmtId="0" fontId="60" fillId="0" borderId="0" xfId="0" applyFont="1" applyAlignment="1" applyProtection="1">
      <alignment horizontal="left"/>
      <protection/>
    </xf>
    <xf numFmtId="0" fontId="61" fillId="0" borderId="0" xfId="0" applyFont="1" applyAlignment="1" applyProtection="1">
      <alignment horizontal="left"/>
      <protection/>
    </xf>
    <xf numFmtId="0" fontId="55" fillId="0" borderId="0" xfId="0" applyFont="1" applyAlignment="1" applyProtection="1">
      <alignment horizontal="right"/>
      <protection/>
    </xf>
    <xf numFmtId="0" fontId="55" fillId="0" borderId="0" xfId="0" applyFont="1" applyAlignment="1" applyProtection="1">
      <alignment horizontal="centerContinuous"/>
      <protection/>
    </xf>
    <xf numFmtId="0" fontId="94" fillId="0" borderId="0" xfId="0" applyFont="1" applyAlignment="1" applyProtection="1">
      <alignment horizontal="right"/>
      <protection/>
    </xf>
    <xf numFmtId="0" fontId="62" fillId="0" borderId="0" xfId="0" applyFont="1" applyAlignment="1" applyProtection="1">
      <alignment horizontal="left"/>
      <protection/>
    </xf>
    <xf numFmtId="0" fontId="62" fillId="34" borderId="0" xfId="0" applyFont="1" applyFill="1" applyAlignment="1" applyProtection="1">
      <alignment horizontal="left"/>
      <protection/>
    </xf>
    <xf numFmtId="0" fontId="55" fillId="35" borderId="14" xfId="0" applyFont="1" applyFill="1" applyBorder="1" applyAlignment="1" applyProtection="1">
      <alignment horizontal="left"/>
      <protection/>
    </xf>
    <xf numFmtId="0" fontId="55" fillId="35" borderId="10" xfId="0" applyFont="1" applyFill="1" applyBorder="1" applyAlignment="1" applyProtection="1">
      <alignment horizontal="left" wrapText="1"/>
      <protection/>
    </xf>
    <xf numFmtId="0" fontId="55" fillId="35" borderId="13" xfId="0" applyFont="1" applyFill="1" applyBorder="1" applyAlignment="1" applyProtection="1">
      <alignment horizontal="right" wrapText="1"/>
      <protection/>
    </xf>
    <xf numFmtId="0" fontId="55" fillId="35" borderId="14" xfId="0" applyFont="1" applyFill="1" applyBorder="1" applyAlignment="1" applyProtection="1">
      <alignment horizontal="right" wrapText="1"/>
      <protection/>
    </xf>
    <xf numFmtId="0" fontId="55" fillId="35" borderId="10" xfId="0" applyFont="1" applyFill="1" applyBorder="1" applyAlignment="1" applyProtection="1">
      <alignment horizontal="right" wrapText="1"/>
      <protection/>
    </xf>
    <xf numFmtId="0" fontId="55" fillId="34" borderId="10" xfId="0" applyFont="1" applyFill="1" applyBorder="1" applyAlignment="1" applyProtection="1">
      <alignment horizontal="right" wrapText="1"/>
      <protection/>
    </xf>
    <xf numFmtId="165" fontId="45" fillId="0" borderId="0" xfId="0" applyNumberFormat="1" applyFont="1" applyFill="1" applyAlignment="1" applyProtection="1">
      <alignment shrinkToFit="1"/>
      <protection/>
    </xf>
    <xf numFmtId="38" fontId="17" fillId="0" borderId="25" xfId="0" applyNumberFormat="1" applyFont="1" applyBorder="1" applyAlignment="1" applyProtection="1">
      <alignment horizontal="right"/>
      <protection/>
    </xf>
    <xf numFmtId="38" fontId="17" fillId="0" borderId="0" xfId="0" applyNumberFormat="1" applyFont="1" applyAlignment="1" applyProtection="1">
      <alignment horizontal="right"/>
      <protection/>
    </xf>
    <xf numFmtId="38" fontId="17" fillId="34" borderId="0" xfId="0" applyNumberFormat="1" applyFont="1" applyFill="1" applyAlignment="1" applyProtection="1">
      <alignment horizontal="right"/>
      <protection/>
    </xf>
    <xf numFmtId="38" fontId="45" fillId="0" borderId="16" xfId="0" applyNumberFormat="1" applyFont="1" applyFill="1" applyBorder="1" applyAlignment="1" applyProtection="1">
      <alignment/>
      <protection/>
    </xf>
    <xf numFmtId="38" fontId="17" fillId="0" borderId="0" xfId="0" applyNumberFormat="1" applyFont="1" applyFill="1" applyAlignment="1" applyProtection="1">
      <alignment horizontal="right"/>
      <protection/>
    </xf>
    <xf numFmtId="38" fontId="46" fillId="33" borderId="0" xfId="0" applyNumberFormat="1" applyFont="1" applyFill="1" applyAlignment="1" applyProtection="1">
      <alignment horizontal="right"/>
      <protection locked="0"/>
    </xf>
    <xf numFmtId="38" fontId="17" fillId="33" borderId="0" xfId="0" applyNumberFormat="1" applyFont="1" applyFill="1" applyAlignment="1" applyProtection="1">
      <alignment horizontal="right"/>
      <protection locked="0"/>
    </xf>
    <xf numFmtId="0" fontId="45" fillId="33" borderId="0" xfId="0" applyFont="1" applyFill="1" applyAlignment="1" applyProtection="1">
      <alignment/>
      <protection locked="0"/>
    </xf>
    <xf numFmtId="0" fontId="63" fillId="33" borderId="0" xfId="0" applyFont="1" applyFill="1" applyAlignment="1" applyProtection="1">
      <alignment shrinkToFit="1"/>
      <protection locked="0"/>
    </xf>
    <xf numFmtId="38" fontId="45" fillId="33" borderId="16" xfId="0" applyNumberFormat="1" applyFont="1" applyFill="1" applyBorder="1" applyAlignment="1" applyProtection="1">
      <alignment shrinkToFit="1"/>
      <protection locked="0"/>
    </xf>
    <xf numFmtId="0" fontId="17" fillId="0" borderId="0" xfId="0" applyFont="1" applyFill="1" applyAlignment="1" applyProtection="1">
      <alignment/>
      <protection/>
    </xf>
    <xf numFmtId="0" fontId="94" fillId="0" borderId="0" xfId="0" applyFont="1" applyFill="1" applyAlignment="1" applyProtection="1">
      <alignment/>
      <protection/>
    </xf>
    <xf numFmtId="37" fontId="18" fillId="0" borderId="29" xfId="0" applyNumberFormat="1" applyFont="1" applyBorder="1" applyAlignment="1" applyProtection="1">
      <alignment horizontal="left"/>
      <protection/>
    </xf>
    <xf numFmtId="165" fontId="45" fillId="0" borderId="30" xfId="0" applyNumberFormat="1" applyFont="1" applyBorder="1" applyAlignment="1" applyProtection="1">
      <alignment/>
      <protection/>
    </xf>
    <xf numFmtId="38" fontId="18" fillId="0" borderId="31" xfId="0" applyNumberFormat="1" applyFont="1" applyBorder="1" applyAlignment="1" applyProtection="1">
      <alignment horizontal="right"/>
      <protection/>
    </xf>
    <xf numFmtId="38" fontId="18" fillId="0" borderId="29" xfId="0" applyNumberFormat="1" applyFont="1" applyBorder="1" applyAlignment="1" applyProtection="1">
      <alignment horizontal="right"/>
      <protection/>
    </xf>
    <xf numFmtId="38" fontId="18" fillId="34" borderId="29" xfId="0" applyNumberFormat="1" applyFont="1" applyFill="1" applyBorder="1" applyAlignment="1" applyProtection="1">
      <alignment horizontal="right"/>
      <protection/>
    </xf>
    <xf numFmtId="165" fontId="45" fillId="0" borderId="0" xfId="0" applyNumberFormat="1" applyFont="1" applyAlignment="1" applyProtection="1">
      <alignment/>
      <protection/>
    </xf>
    <xf numFmtId="38" fontId="17" fillId="0" borderId="16" xfId="0" applyNumberFormat="1" applyFont="1" applyBorder="1" applyAlignment="1" applyProtection="1">
      <alignment horizontal="right"/>
      <protection/>
    </xf>
    <xf numFmtId="37" fontId="18" fillId="0" borderId="0" xfId="0" applyNumberFormat="1" applyFont="1" applyAlignment="1" applyProtection="1">
      <alignment horizontal="left"/>
      <protection/>
    </xf>
    <xf numFmtId="38" fontId="18" fillId="0" borderId="16" xfId="0" applyNumberFormat="1" applyFont="1" applyBorder="1" applyAlignment="1" applyProtection="1">
      <alignment horizontal="right"/>
      <protection/>
    </xf>
    <xf numFmtId="38" fontId="18" fillId="0" borderId="0" xfId="0" applyNumberFormat="1" applyFont="1" applyBorder="1" applyAlignment="1" applyProtection="1">
      <alignment horizontal="right"/>
      <protection/>
    </xf>
    <xf numFmtId="38" fontId="18" fillId="34" borderId="0" xfId="0" applyNumberFormat="1" applyFont="1" applyFill="1" applyBorder="1" applyAlignment="1" applyProtection="1">
      <alignment horizontal="right"/>
      <protection/>
    </xf>
    <xf numFmtId="0" fontId="18" fillId="0" borderId="0" xfId="0" applyFont="1" applyAlignment="1" applyProtection="1">
      <alignment horizontal="left"/>
      <protection/>
    </xf>
    <xf numFmtId="0" fontId="18" fillId="0" borderId="0" xfId="0" applyFont="1" applyAlignment="1" applyProtection="1">
      <alignment/>
      <protection/>
    </xf>
    <xf numFmtId="0" fontId="45" fillId="0" borderId="0" xfId="0" applyFont="1" applyFill="1" applyAlignment="1" applyProtection="1">
      <alignment horizontal="left"/>
      <protection/>
    </xf>
    <xf numFmtId="38" fontId="45" fillId="0" borderId="16" xfId="0" applyNumberFormat="1" applyFont="1" applyBorder="1" applyAlignment="1" applyProtection="1">
      <alignment horizontal="right"/>
      <protection/>
    </xf>
    <xf numFmtId="38" fontId="45" fillId="0" borderId="0" xfId="0" applyNumberFormat="1" applyFont="1" applyBorder="1" applyAlignment="1" applyProtection="1">
      <alignment horizontal="right"/>
      <protection/>
    </xf>
    <xf numFmtId="38" fontId="45" fillId="34" borderId="0" xfId="0" applyNumberFormat="1" applyFont="1" applyFill="1" applyBorder="1" applyAlignment="1" applyProtection="1">
      <alignment horizontal="right"/>
      <protection/>
    </xf>
    <xf numFmtId="0" fontId="64" fillId="0" borderId="0" xfId="0" applyFont="1" applyAlignment="1" applyProtection="1">
      <alignment/>
      <protection/>
    </xf>
    <xf numFmtId="38" fontId="55" fillId="0" borderId="16" xfId="0" applyNumberFormat="1" applyFont="1" applyBorder="1" applyAlignment="1" applyProtection="1">
      <alignment horizontal="right"/>
      <protection/>
    </xf>
    <xf numFmtId="38" fontId="55" fillId="0" borderId="0" xfId="0" applyNumberFormat="1" applyFont="1" applyBorder="1" applyAlignment="1" applyProtection="1">
      <alignment horizontal="right"/>
      <protection/>
    </xf>
    <xf numFmtId="38" fontId="55" fillId="34" borderId="0" xfId="0" applyNumberFormat="1" applyFont="1" applyFill="1" applyBorder="1" applyAlignment="1" applyProtection="1">
      <alignment horizontal="right"/>
      <protection/>
    </xf>
    <xf numFmtId="165" fontId="45" fillId="0" borderId="0" xfId="0" applyNumberFormat="1" applyFont="1" applyAlignment="1" applyProtection="1">
      <alignment horizontal="right"/>
      <protection/>
    </xf>
    <xf numFmtId="37" fontId="18" fillId="0" borderId="14" xfId="0" applyNumberFormat="1" applyFont="1" applyBorder="1" applyAlignment="1" applyProtection="1">
      <alignment horizontal="left"/>
      <protection/>
    </xf>
    <xf numFmtId="37" fontId="18" fillId="0" borderId="10" xfId="0" applyNumberFormat="1" applyFont="1" applyBorder="1" applyAlignment="1" applyProtection="1">
      <alignment horizontal="left"/>
      <protection/>
    </xf>
    <xf numFmtId="165" fontId="45" fillId="0" borderId="10" xfId="0" applyNumberFormat="1" applyFont="1" applyBorder="1" applyAlignment="1" applyProtection="1">
      <alignment/>
      <protection/>
    </xf>
    <xf numFmtId="38" fontId="18" fillId="0" borderId="14" xfId="0" applyNumberFormat="1" applyFont="1" applyBorder="1" applyAlignment="1" applyProtection="1">
      <alignment horizontal="right"/>
      <protection/>
    </xf>
    <xf numFmtId="38" fontId="18" fillId="0" borderId="10" xfId="0" applyNumberFormat="1" applyFont="1" applyBorder="1" applyAlignment="1" applyProtection="1">
      <alignment horizontal="right"/>
      <protection/>
    </xf>
    <xf numFmtId="38" fontId="18" fillId="34" borderId="10" xfId="0" applyNumberFormat="1" applyFont="1" applyFill="1" applyBorder="1" applyAlignment="1" applyProtection="1">
      <alignment horizontal="right"/>
      <protection/>
    </xf>
    <xf numFmtId="38" fontId="18" fillId="34" borderId="11" xfId="0" applyNumberFormat="1" applyFont="1" applyFill="1" applyBorder="1" applyAlignment="1" applyProtection="1">
      <alignment horizontal="right"/>
      <protection/>
    </xf>
    <xf numFmtId="165" fontId="55" fillId="0" borderId="0" xfId="0" applyNumberFormat="1" applyFont="1" applyAlignment="1" applyProtection="1">
      <alignment horizontal="right"/>
      <protection/>
    </xf>
    <xf numFmtId="38" fontId="18" fillId="0" borderId="0" xfId="0" applyNumberFormat="1" applyFont="1" applyAlignment="1" applyProtection="1">
      <alignment horizontal="right"/>
      <protection/>
    </xf>
    <xf numFmtId="38" fontId="18" fillId="34" borderId="0" xfId="0" applyNumberFormat="1" applyFont="1" applyFill="1" applyAlignment="1" applyProtection="1">
      <alignment horizontal="right"/>
      <protection/>
    </xf>
    <xf numFmtId="0" fontId="55" fillId="35" borderId="14" xfId="0" applyFont="1" applyFill="1" applyBorder="1" applyAlignment="1" applyProtection="1">
      <alignment horizontal="left" wrapText="1"/>
      <protection/>
    </xf>
    <xf numFmtId="37" fontId="17" fillId="0" borderId="0" xfId="0" applyNumberFormat="1" applyFont="1" applyAlignment="1" applyProtection="1">
      <alignment/>
      <protection/>
    </xf>
    <xf numFmtId="0" fontId="17" fillId="0" borderId="0" xfId="0" applyFont="1" applyAlignment="1" applyProtection="1">
      <alignment/>
      <protection/>
    </xf>
    <xf numFmtId="37" fontId="17" fillId="0" borderId="0" xfId="0" applyNumberFormat="1" applyFont="1" applyAlignment="1" applyProtection="1">
      <alignment/>
      <protection/>
    </xf>
    <xf numFmtId="37" fontId="45" fillId="0" borderId="0" xfId="0" applyNumberFormat="1" applyFont="1" applyAlignment="1" applyProtection="1">
      <alignment/>
      <protection/>
    </xf>
    <xf numFmtId="0" fontId="55" fillId="0" borderId="0" xfId="0" applyFont="1" applyAlignment="1" applyProtection="1">
      <alignment horizontal="left"/>
      <protection/>
    </xf>
    <xf numFmtId="38" fontId="55" fillId="0" borderId="14" xfId="0" applyNumberFormat="1" applyFont="1" applyBorder="1" applyAlignment="1" applyProtection="1">
      <alignment horizontal="right"/>
      <protection/>
    </xf>
    <xf numFmtId="38" fontId="55" fillId="0" borderId="10" xfId="0" applyNumberFormat="1" applyFont="1" applyBorder="1" applyAlignment="1" applyProtection="1">
      <alignment horizontal="right"/>
      <protection/>
    </xf>
    <xf numFmtId="38" fontId="55" fillId="0" borderId="11" xfId="0" applyNumberFormat="1" applyFont="1" applyBorder="1" applyAlignment="1" applyProtection="1">
      <alignment horizontal="right"/>
      <protection/>
    </xf>
    <xf numFmtId="38" fontId="55" fillId="34" borderId="11" xfId="0" applyNumberFormat="1" applyFont="1" applyFill="1" applyBorder="1" applyAlignment="1" applyProtection="1">
      <alignment horizontal="right"/>
      <protection/>
    </xf>
    <xf numFmtId="37" fontId="55" fillId="0" borderId="0" xfId="0" applyNumberFormat="1" applyFont="1" applyAlignment="1" applyProtection="1">
      <alignment/>
      <protection/>
    </xf>
    <xf numFmtId="38" fontId="55" fillId="0" borderId="0" xfId="0" applyNumberFormat="1" applyFont="1" applyAlignment="1" applyProtection="1">
      <alignment horizontal="right"/>
      <protection/>
    </xf>
    <xf numFmtId="38" fontId="55" fillId="34" borderId="0" xfId="0" applyNumberFormat="1" applyFont="1" applyFill="1" applyAlignment="1" applyProtection="1">
      <alignment horizontal="right"/>
      <protection/>
    </xf>
    <xf numFmtId="37" fontId="55" fillId="0" borderId="0" xfId="0" applyNumberFormat="1" applyFont="1" applyAlignment="1" applyProtection="1">
      <alignment horizontal="left"/>
      <protection/>
    </xf>
    <xf numFmtId="38" fontId="55" fillId="0" borderId="31" xfId="0" applyNumberFormat="1" applyFont="1" applyBorder="1" applyAlignment="1" applyProtection="1">
      <alignment horizontal="right"/>
      <protection/>
    </xf>
    <xf numFmtId="38" fontId="55" fillId="0" borderId="29" xfId="0" applyNumberFormat="1" applyFont="1" applyBorder="1" applyAlignment="1" applyProtection="1">
      <alignment horizontal="right"/>
      <protection/>
    </xf>
    <xf numFmtId="38" fontId="55" fillId="34" borderId="29" xfId="0" applyNumberFormat="1" applyFont="1" applyFill="1" applyBorder="1" applyAlignment="1" applyProtection="1">
      <alignment horizontal="right"/>
      <protection/>
    </xf>
    <xf numFmtId="37" fontId="55" fillId="0" borderId="0" xfId="0" applyNumberFormat="1" applyFont="1" applyAlignment="1" applyProtection="1">
      <alignment horizontal="right"/>
      <protection/>
    </xf>
    <xf numFmtId="37" fontId="45" fillId="0" borderId="25" xfId="0" applyNumberFormat="1" applyFont="1" applyBorder="1" applyAlignment="1" applyProtection="1">
      <alignment/>
      <protection/>
    </xf>
    <xf numFmtId="37" fontId="45" fillId="0" borderId="15" xfId="0" applyNumberFormat="1" applyFont="1" applyBorder="1" applyAlignment="1" applyProtection="1">
      <alignment/>
      <protection/>
    </xf>
    <xf numFmtId="37" fontId="45" fillId="0" borderId="26" xfId="0" applyNumberFormat="1" applyFont="1" applyBorder="1" applyAlignment="1" applyProtection="1">
      <alignment/>
      <protection/>
    </xf>
    <xf numFmtId="38" fontId="45" fillId="0" borderId="0" xfId="0" applyNumberFormat="1" applyFont="1" applyFill="1" applyBorder="1" applyAlignment="1" applyProtection="1">
      <alignment horizontal="right"/>
      <protection/>
    </xf>
    <xf numFmtId="37" fontId="45" fillId="0" borderId="16" xfId="0" applyNumberFormat="1" applyFont="1" applyBorder="1" applyAlignment="1" applyProtection="1">
      <alignment/>
      <protection/>
    </xf>
    <xf numFmtId="37" fontId="45" fillId="0" borderId="0" xfId="0" applyNumberFormat="1" applyFont="1" applyBorder="1" applyAlignment="1" applyProtection="1">
      <alignment/>
      <protection/>
    </xf>
    <xf numFmtId="37" fontId="45" fillId="0" borderId="28" xfId="0" applyNumberFormat="1" applyFont="1" applyBorder="1" applyAlignment="1" applyProtection="1">
      <alignment/>
      <protection/>
    </xf>
    <xf numFmtId="38" fontId="45" fillId="0" borderId="0" xfId="0" applyNumberFormat="1" applyFont="1" applyAlignment="1" applyProtection="1">
      <alignment horizontal="right"/>
      <protection/>
    </xf>
    <xf numFmtId="38" fontId="45" fillId="34" borderId="0" xfId="0" applyNumberFormat="1" applyFont="1" applyFill="1" applyAlignment="1" applyProtection="1">
      <alignment horizontal="right"/>
      <protection/>
    </xf>
    <xf numFmtId="37" fontId="45" fillId="0" borderId="16" xfId="0" applyNumberFormat="1" applyFont="1" applyFill="1" applyBorder="1" applyAlignment="1" applyProtection="1">
      <alignment/>
      <protection/>
    </xf>
    <xf numFmtId="37" fontId="45" fillId="0" borderId="0" xfId="0" applyNumberFormat="1" applyFont="1" applyFill="1" applyBorder="1" applyAlignment="1" applyProtection="1">
      <alignment/>
      <protection/>
    </xf>
    <xf numFmtId="37" fontId="45" fillId="0" borderId="28" xfId="0" applyNumberFormat="1" applyFont="1" applyFill="1" applyBorder="1" applyAlignment="1" applyProtection="1">
      <alignment/>
      <protection/>
    </xf>
    <xf numFmtId="38" fontId="45" fillId="0" borderId="0" xfId="0" applyNumberFormat="1" applyFont="1" applyFill="1" applyAlignment="1" applyProtection="1">
      <alignment horizontal="right"/>
      <protection/>
    </xf>
    <xf numFmtId="37" fontId="45" fillId="0" borderId="16" xfId="0" applyNumberFormat="1" applyFont="1" applyFill="1" applyBorder="1" applyAlignment="1" applyProtection="1">
      <alignment vertical="center"/>
      <protection/>
    </xf>
    <xf numFmtId="37" fontId="45" fillId="0" borderId="0" xfId="0" applyNumberFormat="1" applyFont="1" applyFill="1" applyBorder="1" applyAlignment="1" applyProtection="1">
      <alignment vertical="center"/>
      <protection/>
    </xf>
    <xf numFmtId="37" fontId="45" fillId="0" borderId="28" xfId="0" applyNumberFormat="1" applyFont="1" applyFill="1" applyBorder="1" applyAlignment="1" applyProtection="1">
      <alignment vertical="center"/>
      <protection/>
    </xf>
    <xf numFmtId="38" fontId="45" fillId="0" borderId="29" xfId="0" applyNumberFormat="1" applyFont="1" applyFill="1" applyBorder="1" applyAlignment="1" applyProtection="1">
      <alignment horizontal="right" vertical="center"/>
      <protection/>
    </xf>
    <xf numFmtId="38" fontId="45" fillId="34" borderId="29" xfId="0" applyNumberFormat="1" applyFont="1" applyFill="1" applyBorder="1" applyAlignment="1" applyProtection="1">
      <alignment horizontal="right" vertical="center"/>
      <protection/>
    </xf>
    <xf numFmtId="0" fontId="17" fillId="0" borderId="0" xfId="0" applyFont="1" applyFill="1" applyAlignment="1" applyProtection="1">
      <alignment vertical="center"/>
      <protection/>
    </xf>
    <xf numFmtId="0" fontId="94" fillId="0" borderId="0" xfId="0" applyFont="1" applyFill="1" applyAlignment="1" applyProtection="1">
      <alignment vertical="center"/>
      <protection/>
    </xf>
    <xf numFmtId="0" fontId="94" fillId="0" borderId="0" xfId="0" applyFont="1" applyAlignment="1" applyProtection="1">
      <alignment vertical="center"/>
      <protection/>
    </xf>
    <xf numFmtId="38" fontId="55" fillId="0" borderId="32" xfId="0" applyNumberFormat="1" applyFont="1" applyBorder="1" applyAlignment="1" applyProtection="1">
      <alignment horizontal="right"/>
      <protection/>
    </xf>
    <xf numFmtId="38" fontId="55" fillId="34" borderId="32" xfId="0" applyNumberFormat="1" applyFont="1" applyFill="1" applyBorder="1" applyAlignment="1" applyProtection="1">
      <alignment horizontal="right"/>
      <protection/>
    </xf>
    <xf numFmtId="39" fontId="55" fillId="0" borderId="28" xfId="0" applyNumberFormat="1" applyFont="1" applyBorder="1" applyAlignment="1" applyProtection="1">
      <alignment horizontal="left"/>
      <protection/>
    </xf>
    <xf numFmtId="37" fontId="55" fillId="0" borderId="16" xfId="0" applyNumberFormat="1" applyFont="1" applyBorder="1" applyAlignment="1" applyProtection="1">
      <alignment horizontal="left"/>
      <protection/>
    </xf>
    <xf numFmtId="37" fontId="55" fillId="0" borderId="0" xfId="0" applyNumberFormat="1" applyFont="1" applyBorder="1" applyAlignment="1" applyProtection="1">
      <alignment horizontal="left"/>
      <protection/>
    </xf>
    <xf numFmtId="37" fontId="55" fillId="0" borderId="28" xfId="0" applyNumberFormat="1" applyFont="1" applyBorder="1" applyAlignment="1" applyProtection="1">
      <alignment horizontal="left"/>
      <protection/>
    </xf>
    <xf numFmtId="39" fontId="55" fillId="35" borderId="14" xfId="0" applyNumberFormat="1" applyFont="1" applyFill="1" applyBorder="1" applyAlignment="1" applyProtection="1">
      <alignment horizontal="left"/>
      <protection/>
    </xf>
    <xf numFmtId="39" fontId="55" fillId="35" borderId="10" xfId="0" applyNumberFormat="1" applyFont="1" applyFill="1" applyBorder="1" applyAlignment="1" applyProtection="1">
      <alignment horizontal="left"/>
      <protection/>
    </xf>
    <xf numFmtId="0" fontId="45" fillId="35" borderId="11" xfId="0" applyFont="1" applyFill="1" applyBorder="1" applyAlignment="1" applyProtection="1">
      <alignment/>
      <protection/>
    </xf>
    <xf numFmtId="166" fontId="55" fillId="35" borderId="0" xfId="0" applyNumberFormat="1" applyFont="1" applyFill="1" applyBorder="1" applyAlignment="1" applyProtection="1">
      <alignment horizontal="right"/>
      <protection/>
    </xf>
    <xf numFmtId="40" fontId="55" fillId="35" borderId="0" xfId="0" applyNumberFormat="1" applyFont="1" applyFill="1" applyBorder="1" applyAlignment="1" applyProtection="1">
      <alignment horizontal="right"/>
      <protection/>
    </xf>
    <xf numFmtId="40" fontId="55" fillId="34" borderId="0" xfId="0" applyNumberFormat="1" applyFont="1" applyFill="1" applyBorder="1" applyAlignment="1" applyProtection="1">
      <alignment horizontal="right"/>
      <protection/>
    </xf>
    <xf numFmtId="0" fontId="17" fillId="0" borderId="28" xfId="0" applyFont="1" applyBorder="1" applyAlignment="1" applyProtection="1">
      <alignment/>
      <protection/>
    </xf>
    <xf numFmtId="38" fontId="17" fillId="0" borderId="0" xfId="0" applyNumberFormat="1" applyFont="1" applyAlignment="1" applyProtection="1">
      <alignment/>
      <protection/>
    </xf>
    <xf numFmtId="38" fontId="17" fillId="34" borderId="0" xfId="0" applyNumberFormat="1" applyFont="1" applyFill="1" applyAlignment="1" applyProtection="1">
      <alignment/>
      <protection/>
    </xf>
    <xf numFmtId="37" fontId="65" fillId="0" borderId="16" xfId="0" applyNumberFormat="1" applyFont="1" applyBorder="1" applyAlignment="1" applyProtection="1">
      <alignment/>
      <protection/>
    </xf>
    <xf numFmtId="9" fontId="66" fillId="0" borderId="0" xfId="0" applyNumberFormat="1" applyFont="1" applyFill="1" applyBorder="1" applyAlignment="1" applyProtection="1">
      <alignment/>
      <protection/>
    </xf>
    <xf numFmtId="0" fontId="58" fillId="0" borderId="28" xfId="0" applyFont="1" applyBorder="1" applyAlignment="1" applyProtection="1">
      <alignment horizontal="centerContinuous"/>
      <protection/>
    </xf>
    <xf numFmtId="38" fontId="58" fillId="0" borderId="0" xfId="0" applyNumberFormat="1" applyFont="1" applyAlignment="1" applyProtection="1">
      <alignment horizontal="centerContinuous"/>
      <protection/>
    </xf>
    <xf numFmtId="38" fontId="58" fillId="0" borderId="0" xfId="0" applyNumberFormat="1" applyFont="1" applyAlignment="1" applyProtection="1">
      <alignment/>
      <protection/>
    </xf>
    <xf numFmtId="38" fontId="58" fillId="34" borderId="0" xfId="0" applyNumberFormat="1" applyFont="1" applyFill="1" applyAlignment="1" applyProtection="1">
      <alignment/>
      <protection/>
    </xf>
    <xf numFmtId="37" fontId="58" fillId="0" borderId="16" xfId="0" applyNumberFormat="1" applyFont="1" applyBorder="1" applyAlignment="1" applyProtection="1">
      <alignment/>
      <protection/>
    </xf>
    <xf numFmtId="0" fontId="58" fillId="0" borderId="28" xfId="0" applyFont="1" applyBorder="1" applyAlignment="1" applyProtection="1">
      <alignment/>
      <protection/>
    </xf>
    <xf numFmtId="38" fontId="46" fillId="33" borderId="0" xfId="0" applyNumberFormat="1" applyFont="1" applyFill="1" applyAlignment="1" applyProtection="1">
      <alignment/>
      <protection locked="0"/>
    </xf>
    <xf numFmtId="0" fontId="67" fillId="0" borderId="0" xfId="0" applyFont="1" applyBorder="1" applyAlignment="1" applyProtection="1">
      <alignment/>
      <protection/>
    </xf>
    <xf numFmtId="37" fontId="46" fillId="33" borderId="16" xfId="0" applyNumberFormat="1" applyFont="1" applyFill="1" applyBorder="1" applyAlignment="1" applyProtection="1">
      <alignment/>
      <protection locked="0"/>
    </xf>
    <xf numFmtId="9" fontId="65" fillId="33" borderId="0" xfId="0" applyNumberFormat="1" applyFont="1" applyFill="1" applyBorder="1" applyAlignment="1" applyProtection="1">
      <alignment/>
      <protection locked="0"/>
    </xf>
    <xf numFmtId="38" fontId="46" fillId="38" borderId="0" xfId="0" applyNumberFormat="1" applyFont="1" applyFill="1" applyAlignment="1" applyProtection="1">
      <alignment/>
      <protection/>
    </xf>
    <xf numFmtId="0" fontId="58" fillId="0" borderId="0" xfId="0" applyFont="1" applyBorder="1" applyAlignment="1" applyProtection="1">
      <alignment/>
      <protection/>
    </xf>
    <xf numFmtId="0" fontId="58" fillId="0" borderId="28" xfId="0" applyFont="1" applyFill="1" applyBorder="1" applyAlignment="1" applyProtection="1">
      <alignment/>
      <protection/>
    </xf>
    <xf numFmtId="38" fontId="66" fillId="0" borderId="0" xfId="0" applyNumberFormat="1" applyFont="1" applyFill="1" applyAlignment="1" applyProtection="1">
      <alignment horizontal="center"/>
      <protection/>
    </xf>
    <xf numFmtId="38" fontId="66" fillId="0" borderId="0" xfId="0" applyNumberFormat="1" applyFont="1" applyFill="1" applyAlignment="1" applyProtection="1">
      <alignment/>
      <protection/>
    </xf>
    <xf numFmtId="38" fontId="68" fillId="0" borderId="0" xfId="0" applyNumberFormat="1" applyFont="1" applyAlignment="1" applyProtection="1">
      <alignment horizontal="center"/>
      <protection/>
    </xf>
    <xf numFmtId="37" fontId="58" fillId="0" borderId="14" xfId="0" applyNumberFormat="1" applyFont="1" applyBorder="1" applyAlignment="1" applyProtection="1">
      <alignment/>
      <protection/>
    </xf>
    <xf numFmtId="9" fontId="66" fillId="0" borderId="10" xfId="0" applyNumberFormat="1" applyFont="1" applyFill="1" applyBorder="1" applyAlignment="1" applyProtection="1">
      <alignment/>
      <protection/>
    </xf>
    <xf numFmtId="0" fontId="58" fillId="0" borderId="11" xfId="0" applyFont="1" applyBorder="1" applyAlignment="1" applyProtection="1">
      <alignment/>
      <protection/>
    </xf>
    <xf numFmtId="38" fontId="58" fillId="0" borderId="0" xfId="44" applyNumberFormat="1" applyFont="1" applyFill="1" applyBorder="1" applyAlignment="1" applyProtection="1">
      <alignment/>
      <protection/>
    </xf>
    <xf numFmtId="38" fontId="58" fillId="34" borderId="0" xfId="44" applyNumberFormat="1" applyFont="1" applyFill="1" applyBorder="1" applyAlignment="1" applyProtection="1">
      <alignment/>
      <protection/>
    </xf>
    <xf numFmtId="37" fontId="46" fillId="0" borderId="13" xfId="0" applyNumberFormat="1" applyFont="1" applyBorder="1" applyAlignment="1" applyProtection="1">
      <alignment/>
      <protection/>
    </xf>
    <xf numFmtId="0" fontId="58" fillId="0" borderId="13" xfId="0" applyFont="1" applyBorder="1" applyAlignment="1" applyProtection="1">
      <alignment/>
      <protection/>
    </xf>
    <xf numFmtId="165" fontId="45" fillId="0" borderId="13" xfId="0" applyNumberFormat="1" applyFont="1" applyFill="1" applyBorder="1" applyAlignment="1" applyProtection="1">
      <alignment shrinkToFit="1"/>
      <protection/>
    </xf>
    <xf numFmtId="38" fontId="58" fillId="0" borderId="0" xfId="61" applyNumberFormat="1" applyFont="1" applyFill="1" applyBorder="1" applyAlignment="1" applyProtection="1">
      <alignment/>
      <protection/>
    </xf>
    <xf numFmtId="38" fontId="58" fillId="34" borderId="0" xfId="61" applyNumberFormat="1" applyFont="1" applyFill="1" applyBorder="1" applyAlignment="1" applyProtection="1">
      <alignment/>
      <protection/>
    </xf>
    <xf numFmtId="165" fontId="53" fillId="33" borderId="13" xfId="0" applyNumberFormat="1" applyFont="1" applyFill="1" applyBorder="1" applyAlignment="1" applyProtection="1">
      <alignment shrinkToFit="1"/>
      <protection locked="0"/>
    </xf>
    <xf numFmtId="167" fontId="58" fillId="0" borderId="0" xfId="42" applyNumberFormat="1" applyFont="1" applyFill="1" applyBorder="1" applyAlignment="1" applyProtection="1">
      <alignment/>
      <protection/>
    </xf>
    <xf numFmtId="167" fontId="58" fillId="34" borderId="0" xfId="42" applyNumberFormat="1" applyFont="1" applyFill="1" applyBorder="1" applyAlignment="1" applyProtection="1">
      <alignment/>
      <protection/>
    </xf>
    <xf numFmtId="37" fontId="46" fillId="0" borderId="16" xfId="0" applyNumberFormat="1" applyFont="1" applyBorder="1" applyAlignment="1" applyProtection="1">
      <alignment/>
      <protection/>
    </xf>
    <xf numFmtId="0" fontId="58" fillId="0" borderId="0" xfId="0" applyFont="1" applyBorder="1" applyAlignment="1" applyProtection="1">
      <alignment/>
      <protection/>
    </xf>
    <xf numFmtId="37" fontId="45" fillId="0" borderId="14" xfId="0" applyNumberFormat="1" applyFont="1" applyBorder="1" applyAlignment="1" applyProtection="1">
      <alignment/>
      <protection/>
    </xf>
    <xf numFmtId="9" fontId="55" fillId="0" borderId="10" xfId="0" applyNumberFormat="1" applyFont="1" applyFill="1" applyBorder="1" applyAlignment="1" applyProtection="1">
      <alignment/>
      <protection/>
    </xf>
    <xf numFmtId="165" fontId="45" fillId="0" borderId="11" xfId="0" applyNumberFormat="1" applyFont="1" applyFill="1" applyBorder="1" applyAlignment="1" applyProtection="1">
      <alignment shrinkToFit="1"/>
      <protection/>
    </xf>
    <xf numFmtId="38" fontId="45" fillId="0" borderId="13" xfId="0" applyNumberFormat="1" applyFont="1" applyFill="1" applyBorder="1" applyAlignment="1" applyProtection="1">
      <alignment horizontal="right"/>
      <protection/>
    </xf>
    <xf numFmtId="0" fontId="45" fillId="0" borderId="14" xfId="0" applyFont="1" applyBorder="1" applyAlignment="1" applyProtection="1">
      <alignment/>
      <protection/>
    </xf>
    <xf numFmtId="38" fontId="45" fillId="0" borderId="11" xfId="0" applyNumberFormat="1" applyFont="1" applyBorder="1" applyAlignment="1" applyProtection="1">
      <alignment/>
      <protection/>
    </xf>
    <xf numFmtId="0" fontId="45" fillId="0" borderId="0" xfId="0" applyFont="1" applyAlignment="1" applyProtection="1">
      <alignment horizontal="right"/>
      <protection/>
    </xf>
    <xf numFmtId="0" fontId="45" fillId="34" borderId="0" xfId="0" applyFont="1" applyFill="1" applyAlignment="1" applyProtection="1">
      <alignment/>
      <protection/>
    </xf>
    <xf numFmtId="0" fontId="17" fillId="34" borderId="0" xfId="0" applyFont="1" applyFill="1" applyAlignment="1" applyProtection="1">
      <alignment/>
      <protection/>
    </xf>
    <xf numFmtId="9" fontId="55" fillId="0" borderId="0" xfId="0" applyNumberFormat="1" applyFont="1" applyFill="1" applyAlignment="1" applyProtection="1">
      <alignment/>
      <protection/>
    </xf>
    <xf numFmtId="38" fontId="45" fillId="0" borderId="0" xfId="44" applyNumberFormat="1" applyFont="1" applyFill="1" applyBorder="1" applyAlignment="1" applyProtection="1">
      <alignment/>
      <protection/>
    </xf>
    <xf numFmtId="0" fontId="45" fillId="0" borderId="0" xfId="0" applyFont="1" applyAlignment="1" applyProtection="1">
      <alignment horizontal="center"/>
      <protection/>
    </xf>
    <xf numFmtId="167" fontId="45" fillId="0" borderId="0" xfId="42" applyNumberFormat="1" applyFont="1" applyBorder="1" applyAlignment="1" applyProtection="1">
      <alignment/>
      <protection/>
    </xf>
    <xf numFmtId="167" fontId="45" fillId="34" borderId="0" xfId="42" applyNumberFormat="1" applyFont="1" applyFill="1" applyBorder="1" applyAlignment="1" applyProtection="1">
      <alignment/>
      <protection/>
    </xf>
    <xf numFmtId="167" fontId="46" fillId="39" borderId="0" xfId="42" applyNumberFormat="1" applyFont="1" applyFill="1" applyBorder="1" applyAlignment="1" applyProtection="1">
      <alignment/>
      <protection/>
    </xf>
    <xf numFmtId="0" fontId="46" fillId="39" borderId="0" xfId="0" applyFont="1" applyFill="1" applyAlignment="1" applyProtection="1">
      <alignment/>
      <protection/>
    </xf>
    <xf numFmtId="167" fontId="45" fillId="0" borderId="0" xfId="42" applyNumberFormat="1" applyFont="1" applyAlignment="1" applyProtection="1">
      <alignment horizontal="center"/>
      <protection/>
    </xf>
    <xf numFmtId="167" fontId="45" fillId="0" borderId="0" xfId="42" applyNumberFormat="1" applyFont="1" applyAlignment="1" applyProtection="1">
      <alignment/>
      <protection/>
    </xf>
    <xf numFmtId="167" fontId="45" fillId="34" borderId="0" xfId="42" applyNumberFormat="1" applyFont="1" applyFill="1" applyAlignment="1" applyProtection="1">
      <alignment/>
      <protection/>
    </xf>
    <xf numFmtId="167" fontId="64" fillId="0" borderId="0" xfId="42" applyNumberFormat="1" applyFont="1" applyBorder="1" applyAlignment="1" applyProtection="1">
      <alignment/>
      <protection/>
    </xf>
    <xf numFmtId="167" fontId="64" fillId="34" borderId="0" xfId="42" applyNumberFormat="1" applyFont="1" applyFill="1" applyBorder="1" applyAlignment="1" applyProtection="1">
      <alignment/>
      <protection/>
    </xf>
    <xf numFmtId="0" fontId="64" fillId="34" borderId="0" xfId="0" applyFont="1" applyFill="1" applyAlignment="1" applyProtection="1">
      <alignment/>
      <protection/>
    </xf>
    <xf numFmtId="167" fontId="64" fillId="0" borderId="0" xfId="42" applyNumberFormat="1" applyFont="1" applyAlignment="1" applyProtection="1">
      <alignment horizontal="center"/>
      <protection/>
    </xf>
    <xf numFmtId="3" fontId="69" fillId="0" borderId="14" xfId="0" applyNumberFormat="1" applyFont="1" applyBorder="1" applyAlignment="1" applyProtection="1">
      <alignment/>
      <protection/>
    </xf>
    <xf numFmtId="0" fontId="45" fillId="0" borderId="10" xfId="0" applyFont="1" applyBorder="1" applyAlignment="1" applyProtection="1">
      <alignment/>
      <protection/>
    </xf>
    <xf numFmtId="0" fontId="45" fillId="0" borderId="11" xfId="0" applyFont="1" applyBorder="1" applyAlignment="1" applyProtection="1">
      <alignment/>
      <protection/>
    </xf>
    <xf numFmtId="0" fontId="55" fillId="35" borderId="25" xfId="0" applyFont="1" applyFill="1" applyBorder="1" applyAlignment="1" applyProtection="1">
      <alignment/>
      <protection/>
    </xf>
    <xf numFmtId="0" fontId="55" fillId="35" borderId="15" xfId="0" applyFont="1" applyFill="1" applyBorder="1" applyAlignment="1" applyProtection="1">
      <alignment/>
      <protection/>
    </xf>
    <xf numFmtId="0" fontId="55" fillId="35" borderId="10" xfId="0" applyFont="1" applyFill="1" applyBorder="1" applyAlignment="1" applyProtection="1">
      <alignment/>
      <protection/>
    </xf>
    <xf numFmtId="0" fontId="55" fillId="35" borderId="11" xfId="0" applyFont="1" applyFill="1" applyBorder="1" applyAlignment="1" applyProtection="1">
      <alignment/>
      <protection/>
    </xf>
    <xf numFmtId="0" fontId="45" fillId="34" borderId="14" xfId="0" applyFont="1" applyFill="1" applyBorder="1" applyAlignment="1" applyProtection="1">
      <alignment/>
      <protection/>
    </xf>
    <xf numFmtId="0" fontId="45" fillId="34" borderId="10" xfId="0" applyFont="1" applyFill="1" applyBorder="1" applyAlignment="1" applyProtection="1">
      <alignment/>
      <protection/>
    </xf>
    <xf numFmtId="0" fontId="45" fillId="34" borderId="11" xfId="0" applyFont="1" applyFill="1" applyBorder="1" applyAlignment="1" applyProtection="1">
      <alignment/>
      <protection/>
    </xf>
    <xf numFmtId="0" fontId="45" fillId="33" borderId="10" xfId="0" applyFont="1" applyFill="1" applyBorder="1" applyAlignment="1" applyProtection="1">
      <alignment/>
      <protection locked="0"/>
    </xf>
    <xf numFmtId="0" fontId="45" fillId="33" borderId="11" xfId="0" applyFont="1" applyFill="1" applyBorder="1" applyAlignment="1" applyProtection="1">
      <alignment/>
      <protection locked="0"/>
    </xf>
    <xf numFmtId="0" fontId="45" fillId="33" borderId="13" xfId="0" applyFont="1" applyFill="1" applyBorder="1" applyAlignment="1" applyProtection="1">
      <alignment/>
      <protection locked="0"/>
    </xf>
    <xf numFmtId="0" fontId="45" fillId="0" borderId="0" xfId="0" applyFont="1" applyBorder="1" applyAlignment="1" applyProtection="1">
      <alignment/>
      <protection/>
    </xf>
    <xf numFmtId="0" fontId="48" fillId="33" borderId="13" xfId="0" applyFont="1" applyFill="1" applyBorder="1" applyAlignment="1" applyProtection="1">
      <alignment/>
      <protection locked="0"/>
    </xf>
    <xf numFmtId="0" fontId="45" fillId="0" borderId="16" xfId="0" applyFont="1" applyBorder="1" applyAlignment="1" applyProtection="1">
      <alignment/>
      <protection/>
    </xf>
    <xf numFmtId="0" fontId="45" fillId="0" borderId="28" xfId="0" applyFont="1" applyBorder="1" applyAlignment="1" applyProtection="1">
      <alignment/>
      <protection/>
    </xf>
    <xf numFmtId="0" fontId="55" fillId="35" borderId="14" xfId="0" applyFont="1" applyFill="1" applyBorder="1" applyAlignment="1" applyProtection="1">
      <alignment/>
      <protection/>
    </xf>
    <xf numFmtId="0" fontId="48" fillId="0" borderId="10" xfId="0" applyFont="1" applyBorder="1" applyAlignment="1" applyProtection="1">
      <alignment wrapText="1"/>
      <protection/>
    </xf>
    <xf numFmtId="0" fontId="48" fillId="0" borderId="11" xfId="0" applyFont="1" applyBorder="1" applyAlignment="1" applyProtection="1">
      <alignment wrapText="1"/>
      <protection/>
    </xf>
    <xf numFmtId="0" fontId="49" fillId="0" borderId="0" xfId="0" applyFont="1" applyAlignment="1" applyProtection="1">
      <alignment/>
      <protection/>
    </xf>
    <xf numFmtId="0" fontId="17" fillId="0" borderId="12" xfId="0" applyFont="1" applyBorder="1" applyAlignment="1" applyProtection="1">
      <alignment/>
      <protection/>
    </xf>
    <xf numFmtId="0" fontId="16" fillId="0" borderId="12" xfId="0" applyFont="1" applyBorder="1" applyAlignment="1" applyProtection="1">
      <alignment/>
      <protection/>
    </xf>
    <xf numFmtId="0" fontId="16" fillId="0" borderId="0" xfId="0" applyFont="1" applyBorder="1" applyAlignment="1" applyProtection="1">
      <alignment/>
      <protection/>
    </xf>
    <xf numFmtId="0" fontId="26" fillId="0" borderId="0" xfId="0" applyFont="1" applyAlignment="1" applyProtection="1">
      <alignment/>
      <protection/>
    </xf>
    <xf numFmtId="0" fontId="16" fillId="33" borderId="24" xfId="0" applyFont="1" applyFill="1" applyBorder="1" applyAlignment="1" applyProtection="1">
      <alignment/>
      <protection locked="0"/>
    </xf>
    <xf numFmtId="0" fontId="16" fillId="33" borderId="23" xfId="0" applyFont="1" applyFill="1" applyBorder="1" applyAlignment="1" applyProtection="1">
      <alignment/>
      <protection locked="0"/>
    </xf>
    <xf numFmtId="0" fontId="16" fillId="33" borderId="20" xfId="0" applyFont="1" applyFill="1" applyBorder="1" applyAlignment="1" applyProtection="1">
      <alignment/>
      <protection locked="0"/>
    </xf>
    <xf numFmtId="0" fontId="16" fillId="0" borderId="13" xfId="0" applyFont="1" applyBorder="1" applyAlignment="1" applyProtection="1">
      <alignment/>
      <protection/>
    </xf>
    <xf numFmtId="0" fontId="16" fillId="33" borderId="15" xfId="0" applyFont="1" applyFill="1" applyBorder="1" applyAlignment="1" applyProtection="1">
      <alignment horizontal="left" vertical="top"/>
      <protection locked="0"/>
    </xf>
    <xf numFmtId="0" fontId="94" fillId="33" borderId="0" xfId="0" applyFont="1" applyFill="1" applyBorder="1" applyAlignment="1" applyProtection="1">
      <alignment horizontal="left" vertical="top"/>
      <protection locked="0"/>
    </xf>
    <xf numFmtId="0" fontId="94" fillId="33" borderId="12" xfId="0" applyFont="1" applyFill="1" applyBorder="1" applyAlignment="1" applyProtection="1">
      <alignment horizontal="left" vertical="top"/>
      <protection locked="0"/>
    </xf>
    <xf numFmtId="0" fontId="16" fillId="33" borderId="24" xfId="0" applyFont="1" applyFill="1" applyBorder="1" applyAlignment="1" applyProtection="1">
      <alignment horizontal="left" vertical="top"/>
      <protection locked="0"/>
    </xf>
    <xf numFmtId="0" fontId="16" fillId="33" borderId="23" xfId="0" applyFont="1" applyFill="1" applyBorder="1" applyAlignment="1" applyProtection="1">
      <alignment horizontal="left" vertical="top"/>
      <protection locked="0"/>
    </xf>
    <xf numFmtId="0" fontId="16" fillId="33" borderId="20" xfId="0" applyFont="1" applyFill="1" applyBorder="1" applyAlignment="1" applyProtection="1">
      <alignment horizontal="left" vertical="top"/>
      <protection locked="0"/>
    </xf>
    <xf numFmtId="9" fontId="15" fillId="0" borderId="0" xfId="61" applyFont="1" applyAlignment="1" applyProtection="1">
      <alignment horizontal="left" vertical="top"/>
      <protection/>
    </xf>
    <xf numFmtId="165" fontId="98" fillId="0" borderId="0" xfId="0" applyNumberFormat="1" applyFont="1" applyFill="1" applyAlignment="1" applyProtection="1">
      <alignment shrinkToFit="1"/>
      <protection/>
    </xf>
    <xf numFmtId="0" fontId="45" fillId="0" borderId="0" xfId="0" applyFont="1" applyBorder="1" applyAlignment="1" applyProtection="1">
      <alignment horizontal="left" vertical="top" wrapText="1"/>
      <protection/>
    </xf>
    <xf numFmtId="0" fontId="48" fillId="0" borderId="0" xfId="0" applyFont="1" applyBorder="1" applyAlignment="1" applyProtection="1">
      <alignment horizontal="left" vertical="top" wrapText="1"/>
      <protection/>
    </xf>
    <xf numFmtId="0" fontId="48" fillId="0" borderId="0" xfId="0" applyFont="1" applyBorder="1" applyAlignment="1" applyProtection="1">
      <alignment/>
      <protection locked="0"/>
    </xf>
    <xf numFmtId="0" fontId="48" fillId="0" borderId="0" xfId="0" applyFont="1" applyBorder="1" applyAlignment="1" applyProtection="1">
      <alignment wrapText="1"/>
      <protection/>
    </xf>
    <xf numFmtId="0" fontId="45" fillId="0" borderId="14" xfId="0" applyFont="1" applyBorder="1" applyAlignment="1" applyProtection="1">
      <alignment horizontal="left"/>
      <protection/>
    </xf>
    <xf numFmtId="0" fontId="45" fillId="0" borderId="10" xfId="0" applyFont="1" applyBorder="1" applyAlignment="1" applyProtection="1">
      <alignment horizontal="left"/>
      <protection/>
    </xf>
    <xf numFmtId="0" fontId="45" fillId="0" borderId="11" xfId="0" applyFont="1" applyBorder="1" applyAlignment="1" applyProtection="1">
      <alignment horizontal="left"/>
      <protection/>
    </xf>
    <xf numFmtId="0" fontId="45" fillId="0" borderId="14" xfId="0" applyFont="1" applyBorder="1" applyAlignment="1" applyProtection="1">
      <alignment horizontal="left" vertical="top" wrapText="1"/>
      <protection/>
    </xf>
    <xf numFmtId="0" fontId="45" fillId="0" borderId="33" xfId="0" applyFont="1" applyBorder="1" applyAlignment="1" applyProtection="1">
      <alignment/>
      <protection/>
    </xf>
    <xf numFmtId="0" fontId="45" fillId="0" borderId="34" xfId="0" applyFont="1" applyBorder="1" applyAlignment="1" applyProtection="1">
      <alignment/>
      <protection/>
    </xf>
    <xf numFmtId="0" fontId="49" fillId="0" borderId="14" xfId="0" applyFont="1" applyBorder="1" applyAlignment="1" applyProtection="1">
      <alignment horizontal="left" vertical="top"/>
      <protection/>
    </xf>
    <xf numFmtId="0" fontId="17" fillId="0" borderId="10" xfId="0" applyFont="1" applyBorder="1" applyAlignment="1" applyProtection="1">
      <alignment horizontal="left" vertical="top"/>
      <protection/>
    </xf>
    <xf numFmtId="0" fontId="99" fillId="0" borderId="0" xfId="0" applyFont="1" applyAlignment="1">
      <alignment horizontal="left" vertical="center" indent="13"/>
    </xf>
    <xf numFmtId="0" fontId="45" fillId="32" borderId="13" xfId="0" applyFont="1" applyFill="1" applyBorder="1" applyAlignment="1">
      <alignment vertical="top"/>
    </xf>
    <xf numFmtId="0" fontId="98" fillId="0" borderId="0" xfId="0" applyFont="1" applyAlignment="1" applyProtection="1">
      <alignment horizontal="left" vertical="top"/>
      <protection/>
    </xf>
    <xf numFmtId="6" fontId="17" fillId="32" borderId="13" xfId="0" applyNumberFormat="1" applyFont="1" applyFill="1" applyBorder="1" applyAlignment="1" applyProtection="1">
      <alignment horizontal="left" vertical="top"/>
      <protection/>
    </xf>
    <xf numFmtId="0" fontId="94" fillId="0" borderId="0" xfId="0" applyFont="1" applyAlignment="1">
      <alignment/>
    </xf>
    <xf numFmtId="0" fontId="17" fillId="36" borderId="11" xfId="0" applyFont="1" applyFill="1" applyBorder="1" applyAlignment="1" applyProtection="1">
      <alignment horizontal="center"/>
      <protection locked="0"/>
    </xf>
    <xf numFmtId="0" fontId="45" fillId="32" borderId="11" xfId="0" applyFont="1" applyFill="1" applyBorder="1" applyAlignment="1" applyProtection="1">
      <alignment horizontal="center"/>
      <protection locked="0"/>
    </xf>
    <xf numFmtId="0" fontId="17" fillId="0" borderId="14" xfId="0" applyFont="1" applyBorder="1" applyAlignment="1" applyProtection="1">
      <alignment horizontal="left" vertical="top" wrapText="1"/>
      <protection/>
    </xf>
    <xf numFmtId="0" fontId="94" fillId="0" borderId="10" xfId="0" applyFont="1" applyBorder="1" applyAlignment="1" applyProtection="1">
      <alignment horizontal="left" vertical="top" wrapText="1"/>
      <protection/>
    </xf>
    <xf numFmtId="0" fontId="94" fillId="0" borderId="11" xfId="0" applyFont="1" applyBorder="1" applyAlignment="1" applyProtection="1">
      <alignment horizontal="left" vertical="top" wrapText="1"/>
      <protection/>
    </xf>
    <xf numFmtId="0" fontId="69" fillId="33" borderId="14" xfId="0" applyFont="1" applyFill="1" applyBorder="1" applyAlignment="1" applyProtection="1">
      <alignment/>
      <protection locked="0"/>
    </xf>
    <xf numFmtId="0" fontId="94" fillId="33" borderId="10" xfId="0" applyFont="1" applyFill="1" applyBorder="1" applyAlignment="1" applyProtection="1">
      <alignment/>
      <protection locked="0"/>
    </xf>
    <xf numFmtId="0" fontId="17" fillId="0" borderId="14" xfId="0" applyFont="1" applyBorder="1" applyAlignment="1" applyProtection="1">
      <alignment horizontal="left" vertical="top" wrapText="1"/>
      <protection/>
    </xf>
    <xf numFmtId="0" fontId="18" fillId="0" borderId="14" xfId="0" applyFont="1" applyBorder="1" applyAlignment="1" applyProtection="1">
      <alignment horizontal="left" vertical="top" wrapText="1"/>
      <protection/>
    </xf>
    <xf numFmtId="0" fontId="26" fillId="0" borderId="10" xfId="0" applyFont="1" applyBorder="1" applyAlignment="1" applyProtection="1">
      <alignment horizontal="left" vertical="top" wrapText="1"/>
      <protection/>
    </xf>
    <xf numFmtId="0" fontId="26" fillId="0" borderId="11" xfId="0" applyFont="1" applyBorder="1" applyAlignment="1" applyProtection="1">
      <alignment horizontal="left" vertical="top" wrapText="1"/>
      <protection/>
    </xf>
    <xf numFmtId="0" fontId="71" fillId="0" borderId="14" xfId="0" applyFont="1" applyBorder="1" applyAlignment="1" applyProtection="1">
      <alignment horizontal="left" vertical="top" wrapText="1"/>
      <protection/>
    </xf>
    <xf numFmtId="0" fontId="72" fillId="0" borderId="10" xfId="0" applyFont="1" applyBorder="1" applyAlignment="1" applyProtection="1">
      <alignment horizontal="left" vertical="top" wrapText="1"/>
      <protection/>
    </xf>
    <xf numFmtId="0" fontId="72" fillId="0" borderId="11" xfId="0" applyFont="1" applyBorder="1" applyAlignment="1" applyProtection="1">
      <alignment horizontal="left" vertical="top" wrapText="1"/>
      <protection/>
    </xf>
    <xf numFmtId="0" fontId="17" fillId="35" borderId="14" xfId="0" applyFont="1" applyFill="1" applyBorder="1" applyAlignment="1" applyProtection="1">
      <alignment horizontal="center"/>
      <protection/>
    </xf>
    <xf numFmtId="0" fontId="17" fillId="35" borderId="11" xfId="0" applyFont="1" applyFill="1" applyBorder="1" applyAlignment="1" applyProtection="1">
      <alignment horizontal="center"/>
      <protection/>
    </xf>
    <xf numFmtId="0" fontId="18" fillId="35" borderId="14" xfId="0" applyFont="1" applyFill="1" applyBorder="1" applyAlignment="1" applyProtection="1">
      <alignment horizontal="center" vertical="top" wrapText="1"/>
      <protection/>
    </xf>
    <xf numFmtId="0" fontId="18" fillId="35" borderId="11" xfId="0" applyFont="1" applyFill="1" applyBorder="1" applyAlignment="1" applyProtection="1">
      <alignment horizontal="center" vertical="top" wrapText="1"/>
      <protection/>
    </xf>
    <xf numFmtId="0" fontId="17" fillId="36" borderId="14" xfId="0" applyFont="1" applyFill="1" applyBorder="1" applyAlignment="1" applyProtection="1">
      <alignment horizontal="center"/>
      <protection locked="0"/>
    </xf>
    <xf numFmtId="0" fontId="17" fillId="36" borderId="11" xfId="0" applyFont="1" applyFill="1" applyBorder="1" applyAlignment="1" applyProtection="1">
      <alignment horizontal="center"/>
      <protection locked="0"/>
    </xf>
    <xf numFmtId="0" fontId="18" fillId="35" borderId="14" xfId="0" applyFont="1" applyFill="1" applyBorder="1" applyAlignment="1" applyProtection="1">
      <alignment horizontal="left" vertical="top"/>
      <protection/>
    </xf>
    <xf numFmtId="0" fontId="18" fillId="35" borderId="11" xfId="0" applyFont="1" applyFill="1" applyBorder="1" applyAlignment="1" applyProtection="1">
      <alignment horizontal="left" vertical="top"/>
      <protection/>
    </xf>
    <xf numFmtId="0" fontId="17" fillId="34" borderId="14" xfId="0" applyFont="1" applyFill="1" applyBorder="1" applyAlignment="1" applyProtection="1">
      <alignment horizontal="center"/>
      <protection/>
    </xf>
    <xf numFmtId="0" fontId="17" fillId="34" borderId="11" xfId="0" applyFont="1" applyFill="1" applyBorder="1" applyAlignment="1" applyProtection="1">
      <alignment horizontal="center"/>
      <protection/>
    </xf>
    <xf numFmtId="0" fontId="17" fillId="0" borderId="14" xfId="0" applyFont="1" applyBorder="1" applyAlignment="1" applyProtection="1">
      <alignment horizontal="center"/>
      <protection/>
    </xf>
    <xf numFmtId="0" fontId="17" fillId="0" borderId="11" xfId="0" applyFont="1" applyBorder="1" applyAlignment="1" applyProtection="1">
      <alignment horizontal="center"/>
      <protection/>
    </xf>
    <xf numFmtId="0" fontId="48" fillId="0" borderId="14" xfId="0" applyFont="1" applyBorder="1" applyAlignment="1" applyProtection="1">
      <alignment/>
      <protection/>
    </xf>
    <xf numFmtId="0" fontId="94" fillId="0" borderId="10" xfId="0" applyFont="1" applyBorder="1" applyAlignment="1" applyProtection="1">
      <alignment/>
      <protection/>
    </xf>
    <xf numFmtId="0" fontId="94" fillId="0" borderId="11" xfId="0" applyFont="1" applyBorder="1" applyAlignment="1" applyProtection="1">
      <alignment/>
      <protection/>
    </xf>
    <xf numFmtId="0" fontId="17" fillId="33" borderId="14" xfId="0" applyFont="1" applyFill="1" applyBorder="1" applyAlignment="1" applyProtection="1">
      <alignment/>
      <protection locked="0"/>
    </xf>
    <xf numFmtId="0" fontId="94" fillId="0" borderId="10" xfId="0" applyFont="1" applyBorder="1" applyAlignment="1" applyProtection="1">
      <alignment/>
      <protection locked="0"/>
    </xf>
    <xf numFmtId="0" fontId="94" fillId="0" borderId="11" xfId="0" applyFont="1" applyBorder="1" applyAlignment="1" applyProtection="1">
      <alignment/>
      <protection locked="0"/>
    </xf>
    <xf numFmtId="14" fontId="48" fillId="33" borderId="14" xfId="0" applyNumberFormat="1" applyFont="1" applyFill="1" applyBorder="1" applyAlignment="1" applyProtection="1">
      <alignment horizontal="left" vertical="center"/>
      <protection locked="0"/>
    </xf>
    <xf numFmtId="0" fontId="48" fillId="33" borderId="11" xfId="0" applyFont="1" applyFill="1" applyBorder="1" applyAlignment="1" applyProtection="1">
      <alignment horizontal="left" vertical="center"/>
      <protection locked="0"/>
    </xf>
    <xf numFmtId="0" fontId="16" fillId="32" borderId="14" xfId="0" applyFont="1" applyFill="1" applyBorder="1" applyAlignment="1" applyProtection="1">
      <alignment horizontal="left" vertical="top" wrapText="1"/>
      <protection/>
    </xf>
    <xf numFmtId="0" fontId="16" fillId="32" borderId="10" xfId="0" applyFont="1" applyFill="1" applyBorder="1" applyAlignment="1" applyProtection="1">
      <alignment horizontal="left" vertical="top" wrapText="1"/>
      <protection/>
    </xf>
    <xf numFmtId="0" fontId="16" fillId="32" borderId="11" xfId="0" applyFont="1" applyFill="1" applyBorder="1" applyAlignment="1" applyProtection="1">
      <alignment horizontal="left" vertical="top" wrapText="1"/>
      <protection/>
    </xf>
    <xf numFmtId="0" fontId="17" fillId="0" borderId="10" xfId="0" applyFont="1" applyBorder="1" applyAlignment="1" applyProtection="1">
      <alignment horizontal="left" vertical="top" wrapText="1"/>
      <protection/>
    </xf>
    <xf numFmtId="0" fontId="17" fillId="0" borderId="11" xfId="0" applyFont="1" applyBorder="1" applyAlignment="1" applyProtection="1">
      <alignment horizontal="left" vertical="top" wrapText="1"/>
      <protection/>
    </xf>
    <xf numFmtId="0" fontId="17" fillId="33" borderId="25" xfId="0" applyFont="1" applyFill="1" applyBorder="1" applyAlignment="1" applyProtection="1">
      <alignment vertical="top" wrapText="1"/>
      <protection locked="0"/>
    </xf>
    <xf numFmtId="0" fontId="94" fillId="33" borderId="15" xfId="0" applyFont="1" applyFill="1" applyBorder="1" applyAlignment="1" applyProtection="1">
      <alignment vertical="top" wrapText="1"/>
      <protection locked="0"/>
    </xf>
    <xf numFmtId="0" fontId="94" fillId="0" borderId="15" xfId="0" applyFont="1" applyBorder="1" applyAlignment="1" applyProtection="1">
      <alignment vertical="top" wrapText="1"/>
      <protection locked="0"/>
    </xf>
    <xf numFmtId="0" fontId="94" fillId="0" borderId="26" xfId="0" applyFont="1" applyBorder="1" applyAlignment="1" applyProtection="1">
      <alignment vertical="top" wrapText="1"/>
      <protection locked="0"/>
    </xf>
    <xf numFmtId="0" fontId="94" fillId="33" borderId="16" xfId="0" applyFont="1" applyFill="1" applyBorder="1" applyAlignment="1" applyProtection="1">
      <alignment vertical="top" wrapText="1"/>
      <protection locked="0"/>
    </xf>
    <xf numFmtId="0" fontId="94" fillId="33" borderId="0" xfId="0" applyFont="1" applyFill="1" applyBorder="1" applyAlignment="1" applyProtection="1">
      <alignment vertical="top" wrapText="1"/>
      <protection locked="0"/>
    </xf>
    <xf numFmtId="0" fontId="94" fillId="0" borderId="0" xfId="0" applyFont="1" applyBorder="1" applyAlignment="1" applyProtection="1">
      <alignment vertical="top" wrapText="1"/>
      <protection locked="0"/>
    </xf>
    <xf numFmtId="0" fontId="94" fillId="0" borderId="28" xfId="0" applyFont="1" applyBorder="1" applyAlignment="1" applyProtection="1">
      <alignment vertical="top" wrapText="1"/>
      <protection locked="0"/>
    </xf>
    <xf numFmtId="0" fontId="94" fillId="33" borderId="21" xfId="0" applyFont="1" applyFill="1" applyBorder="1" applyAlignment="1" applyProtection="1">
      <alignment vertical="top" wrapText="1"/>
      <protection locked="0"/>
    </xf>
    <xf numFmtId="0" fontId="94" fillId="33" borderId="12" xfId="0" applyFont="1" applyFill="1" applyBorder="1" applyAlignment="1" applyProtection="1">
      <alignment vertical="top" wrapText="1"/>
      <protection locked="0"/>
    </xf>
    <xf numFmtId="0" fontId="94" fillId="0" borderId="12" xfId="0" applyFont="1" applyBorder="1" applyAlignment="1" applyProtection="1">
      <alignment vertical="top" wrapText="1"/>
      <protection locked="0"/>
    </xf>
    <xf numFmtId="0" fontId="94" fillId="0" borderId="27" xfId="0" applyFont="1" applyBorder="1" applyAlignment="1" applyProtection="1">
      <alignment vertical="top" wrapText="1"/>
      <protection locked="0"/>
    </xf>
    <xf numFmtId="0" fontId="17" fillId="0" borderId="14" xfId="0" applyFont="1" applyBorder="1" applyAlignment="1" applyProtection="1">
      <alignment/>
      <protection/>
    </xf>
    <xf numFmtId="0" fontId="48" fillId="33" borderId="25" xfId="0" applyFont="1" applyFill="1" applyBorder="1" applyAlignment="1" applyProtection="1">
      <alignment horizontal="left" vertical="top" wrapText="1"/>
      <protection/>
    </xf>
    <xf numFmtId="0" fontId="48" fillId="0" borderId="15" xfId="0" applyFont="1" applyBorder="1" applyAlignment="1" applyProtection="1">
      <alignment horizontal="left" vertical="top" wrapText="1"/>
      <protection/>
    </xf>
    <xf numFmtId="0" fontId="48" fillId="0" borderId="26" xfId="0" applyFont="1" applyBorder="1" applyAlignment="1" applyProtection="1">
      <alignment horizontal="left" vertical="top" wrapText="1"/>
      <protection/>
    </xf>
    <xf numFmtId="0" fontId="48" fillId="0" borderId="16" xfId="0" applyFont="1" applyBorder="1" applyAlignment="1" applyProtection="1">
      <alignment horizontal="left" vertical="top" wrapText="1"/>
      <protection/>
    </xf>
    <xf numFmtId="0" fontId="48" fillId="0" borderId="0" xfId="0" applyFont="1" applyAlignment="1" applyProtection="1">
      <alignment horizontal="left" vertical="top" wrapText="1"/>
      <protection/>
    </xf>
    <xf numFmtId="0" fontId="48" fillId="0" borderId="28" xfId="0" applyFont="1" applyBorder="1" applyAlignment="1" applyProtection="1">
      <alignment horizontal="left" vertical="top" wrapText="1"/>
      <protection/>
    </xf>
    <xf numFmtId="0" fontId="48" fillId="0" borderId="21" xfId="0" applyFont="1" applyBorder="1" applyAlignment="1" applyProtection="1">
      <alignment horizontal="left" vertical="top" wrapText="1"/>
      <protection/>
    </xf>
    <xf numFmtId="0" fontId="48" fillId="0" borderId="12" xfId="0" applyFont="1" applyBorder="1" applyAlignment="1" applyProtection="1">
      <alignment horizontal="left" vertical="top" wrapText="1"/>
      <protection/>
    </xf>
    <xf numFmtId="0" fontId="48" fillId="0" borderId="27" xfId="0" applyFont="1" applyBorder="1" applyAlignment="1" applyProtection="1">
      <alignment horizontal="left" vertical="top" wrapText="1"/>
      <protection/>
    </xf>
    <xf numFmtId="0" fontId="74" fillId="0" borderId="14" xfId="0" applyFont="1" applyBorder="1" applyAlignment="1" applyProtection="1">
      <alignment/>
      <protection/>
    </xf>
    <xf numFmtId="0" fontId="74" fillId="0" borderId="10" xfId="0" applyFont="1" applyBorder="1" applyAlignment="1" applyProtection="1">
      <alignment/>
      <protection/>
    </xf>
    <xf numFmtId="0" fontId="74" fillId="0" borderId="11" xfId="0" applyFont="1" applyBorder="1" applyAlignment="1" applyProtection="1">
      <alignment/>
      <protection/>
    </xf>
    <xf numFmtId="14" fontId="48" fillId="34" borderId="14" xfId="0" applyNumberFormat="1" applyFont="1" applyFill="1" applyBorder="1" applyAlignment="1" applyProtection="1">
      <alignment horizontal="left" vertical="center"/>
      <protection/>
    </xf>
    <xf numFmtId="0" fontId="48" fillId="34" borderId="11" xfId="0" applyFont="1" applyFill="1" applyBorder="1" applyAlignment="1" applyProtection="1">
      <alignment horizontal="left" vertical="center"/>
      <protection/>
    </xf>
    <xf numFmtId="0" fontId="48" fillId="0" borderId="10" xfId="0" applyFont="1" applyBorder="1" applyAlignment="1" applyProtection="1">
      <alignment/>
      <protection/>
    </xf>
    <xf numFmtId="0" fontId="48" fillId="0" borderId="11" xfId="0" applyFont="1" applyBorder="1" applyAlignment="1" applyProtection="1">
      <alignment/>
      <protection/>
    </xf>
    <xf numFmtId="14" fontId="48" fillId="33" borderId="14" xfId="0" applyNumberFormat="1" applyFont="1" applyFill="1" applyBorder="1" applyAlignment="1" applyProtection="1" quotePrefix="1">
      <alignment horizontal="left" vertical="center"/>
      <protection locked="0"/>
    </xf>
    <xf numFmtId="0" fontId="17" fillId="33" borderId="14" xfId="0" applyFont="1" applyFill="1" applyBorder="1" applyAlignment="1" applyProtection="1">
      <alignment vertical="top"/>
      <protection locked="0"/>
    </xf>
    <xf numFmtId="0" fontId="94" fillId="33" borderId="10" xfId="0" applyFont="1" applyFill="1" applyBorder="1" applyAlignment="1" applyProtection="1">
      <alignment vertical="top"/>
      <protection locked="0"/>
    </xf>
    <xf numFmtId="0" fontId="94" fillId="33" borderId="11" xfId="0" applyFont="1" applyFill="1" applyBorder="1" applyAlignment="1" applyProtection="1">
      <alignment vertical="top"/>
      <protection locked="0"/>
    </xf>
    <xf numFmtId="0" fontId="19" fillId="35" borderId="16" xfId="0" applyFont="1" applyFill="1" applyBorder="1" applyAlignment="1" applyProtection="1">
      <alignment/>
      <protection/>
    </xf>
    <xf numFmtId="0" fontId="94" fillId="0" borderId="0" xfId="0" applyFont="1" applyAlignment="1" applyProtection="1">
      <alignment/>
      <protection/>
    </xf>
    <xf numFmtId="0" fontId="94" fillId="0" borderId="28" xfId="0" applyFont="1" applyBorder="1" applyAlignment="1" applyProtection="1">
      <alignment/>
      <protection/>
    </xf>
    <xf numFmtId="0" fontId="17" fillId="0" borderId="25" xfId="0" applyFont="1" applyBorder="1" applyAlignment="1" applyProtection="1">
      <alignment horizontal="left" vertical="top" wrapText="1"/>
      <protection/>
    </xf>
    <xf numFmtId="0" fontId="94" fillId="0" borderId="15" xfId="0" applyFont="1" applyBorder="1" applyAlignment="1" applyProtection="1">
      <alignment horizontal="left" vertical="top" wrapText="1"/>
      <protection/>
    </xf>
    <xf numFmtId="0" fontId="94" fillId="0" borderId="26" xfId="0" applyFont="1" applyBorder="1" applyAlignment="1" applyProtection="1">
      <alignment horizontal="left" vertical="top" wrapText="1"/>
      <protection/>
    </xf>
    <xf numFmtId="0" fontId="94" fillId="0" borderId="16" xfId="0" applyFont="1" applyBorder="1" applyAlignment="1" applyProtection="1">
      <alignment horizontal="left" vertical="top" wrapText="1"/>
      <protection/>
    </xf>
    <xf numFmtId="0" fontId="94" fillId="0" borderId="0" xfId="0" applyFont="1" applyAlignment="1" applyProtection="1">
      <alignment horizontal="left" vertical="top" wrapText="1"/>
      <protection/>
    </xf>
    <xf numFmtId="0" fontId="94" fillId="0" borderId="28" xfId="0" applyFont="1" applyBorder="1" applyAlignment="1" applyProtection="1">
      <alignment horizontal="left" vertical="top" wrapText="1"/>
      <protection/>
    </xf>
    <xf numFmtId="0" fontId="94" fillId="0" borderId="21" xfId="0" applyFont="1" applyBorder="1" applyAlignment="1" applyProtection="1">
      <alignment horizontal="left" vertical="top" wrapText="1"/>
      <protection/>
    </xf>
    <xf numFmtId="0" fontId="94" fillId="0" borderId="12" xfId="0" applyFont="1" applyBorder="1" applyAlignment="1" applyProtection="1">
      <alignment horizontal="left" vertical="top" wrapText="1"/>
      <protection/>
    </xf>
    <xf numFmtId="0" fontId="94" fillId="0" borderId="27" xfId="0" applyFont="1" applyBorder="1" applyAlignment="1" applyProtection="1">
      <alignment horizontal="left" vertical="top" wrapText="1"/>
      <protection/>
    </xf>
    <xf numFmtId="0" fontId="17" fillId="0" borderId="14" xfId="0" applyFont="1" applyBorder="1" applyAlignment="1" applyProtection="1">
      <alignment horizontal="left" vertical="top"/>
      <protection/>
    </xf>
    <xf numFmtId="0" fontId="94" fillId="0" borderId="10" xfId="0" applyFont="1" applyBorder="1" applyAlignment="1" applyProtection="1">
      <alignment horizontal="left" vertical="top"/>
      <protection/>
    </xf>
    <xf numFmtId="0" fontId="94" fillId="0" borderId="11" xfId="0" applyFont="1" applyBorder="1" applyAlignment="1" applyProtection="1">
      <alignment horizontal="left" vertical="top"/>
      <protection/>
    </xf>
    <xf numFmtId="0" fontId="17" fillId="0" borderId="10" xfId="0" applyFont="1" applyBorder="1" applyAlignment="1" applyProtection="1">
      <alignment horizontal="left" vertical="top"/>
      <protection/>
    </xf>
    <xf numFmtId="0" fontId="17" fillId="0" borderId="11" xfId="0" applyFont="1" applyBorder="1" applyAlignment="1" applyProtection="1">
      <alignment horizontal="left" vertical="top"/>
      <protection/>
    </xf>
    <xf numFmtId="44" fontId="17" fillId="33" borderId="14" xfId="44" applyFont="1" applyFill="1" applyBorder="1" applyAlignment="1" applyProtection="1">
      <alignment horizontal="left" vertical="top"/>
      <protection locked="0"/>
    </xf>
    <xf numFmtId="44" fontId="17" fillId="0" borderId="11" xfId="44" applyFont="1" applyBorder="1" applyAlignment="1" applyProtection="1">
      <alignment horizontal="left" vertical="top"/>
      <protection locked="0"/>
    </xf>
    <xf numFmtId="0" fontId="17" fillId="33" borderId="14" xfId="0" applyFont="1" applyFill="1" applyBorder="1" applyAlignment="1" applyProtection="1">
      <alignment horizontal="left" vertical="top" wrapText="1"/>
      <protection locked="0"/>
    </xf>
    <xf numFmtId="0" fontId="17" fillId="0" borderId="10" xfId="0" applyFont="1" applyBorder="1" applyAlignment="1" applyProtection="1">
      <alignment horizontal="left" vertical="top"/>
      <protection locked="0"/>
    </xf>
    <xf numFmtId="0" fontId="94" fillId="0" borderId="10" xfId="0" applyFont="1" applyBorder="1" applyAlignment="1" applyProtection="1">
      <alignment horizontal="left" vertical="top"/>
      <protection locked="0"/>
    </xf>
    <xf numFmtId="0" fontId="94" fillId="0" borderId="11" xfId="0" applyFont="1" applyBorder="1" applyAlignment="1" applyProtection="1">
      <alignment horizontal="left" vertical="top"/>
      <protection locked="0"/>
    </xf>
    <xf numFmtId="0" fontId="17" fillId="33" borderId="14" xfId="0" applyFont="1" applyFill="1" applyBorder="1" applyAlignment="1" applyProtection="1">
      <alignment horizontal="left" vertical="top"/>
      <protection locked="0"/>
    </xf>
    <xf numFmtId="0" fontId="16" fillId="0" borderId="10" xfId="0" applyFont="1" applyBorder="1" applyAlignment="1" applyProtection="1">
      <alignment horizontal="left" vertical="top"/>
      <protection locked="0"/>
    </xf>
    <xf numFmtId="0" fontId="16" fillId="0" borderId="11" xfId="0" applyFont="1" applyBorder="1" applyAlignment="1" applyProtection="1">
      <alignment horizontal="left" vertical="top"/>
      <protection locked="0"/>
    </xf>
    <xf numFmtId="0" fontId="17" fillId="34" borderId="14" xfId="0" applyNumberFormat="1" applyFont="1" applyFill="1" applyBorder="1" applyAlignment="1" applyProtection="1">
      <alignment horizontal="left" vertical="top"/>
      <protection/>
    </xf>
    <xf numFmtId="0" fontId="16" fillId="34" borderId="10" xfId="0" applyNumberFormat="1" applyFont="1" applyFill="1" applyBorder="1" applyAlignment="1" applyProtection="1">
      <alignment horizontal="left" vertical="top"/>
      <protection/>
    </xf>
    <xf numFmtId="0" fontId="16" fillId="34" borderId="11" xfId="0" applyNumberFormat="1" applyFont="1" applyFill="1" applyBorder="1" applyAlignment="1" applyProtection="1">
      <alignment horizontal="left" vertical="top"/>
      <protection/>
    </xf>
    <xf numFmtId="0" fontId="49" fillId="0" borderId="14" xfId="0" applyFont="1" applyBorder="1" applyAlignment="1" applyProtection="1">
      <alignment horizontal="left" vertical="top"/>
      <protection/>
    </xf>
    <xf numFmtId="0" fontId="49" fillId="0" borderId="10" xfId="0" applyFont="1" applyBorder="1" applyAlignment="1" applyProtection="1">
      <alignment horizontal="left" vertical="top"/>
      <protection/>
    </xf>
    <xf numFmtId="14" fontId="17" fillId="33" borderId="14" xfId="0" applyNumberFormat="1" applyFont="1" applyFill="1" applyBorder="1" applyAlignment="1" applyProtection="1">
      <alignment horizontal="left" vertical="top"/>
      <protection locked="0"/>
    </xf>
    <xf numFmtId="44" fontId="45" fillId="34" borderId="14" xfId="44" applyFont="1" applyFill="1" applyBorder="1" applyAlignment="1" applyProtection="1">
      <alignment horizontal="center"/>
      <protection/>
    </xf>
    <xf numFmtId="44" fontId="45" fillId="34" borderId="11" xfId="44" applyFont="1" applyFill="1" applyBorder="1" applyAlignment="1" applyProtection="1">
      <alignment horizontal="center"/>
      <protection/>
    </xf>
    <xf numFmtId="44" fontId="55" fillId="34" borderId="14" xfId="44" applyFont="1" applyFill="1" applyBorder="1" applyAlignment="1" applyProtection="1">
      <alignment horizontal="center"/>
      <protection/>
    </xf>
    <xf numFmtId="44" fontId="55" fillId="34" borderId="11" xfId="44" applyFont="1" applyFill="1" applyBorder="1" applyAlignment="1" applyProtection="1">
      <alignment horizontal="center"/>
      <protection/>
    </xf>
    <xf numFmtId="0" fontId="16" fillId="34" borderId="14" xfId="0" applyFont="1" applyFill="1" applyBorder="1" applyAlignment="1" applyProtection="1">
      <alignment horizontal="left" vertical="top"/>
      <protection/>
    </xf>
    <xf numFmtId="0" fontId="16" fillId="34" borderId="10" xfId="0" applyFont="1" applyFill="1" applyBorder="1" applyAlignment="1" applyProtection="1">
      <alignment horizontal="left" vertical="top"/>
      <protection/>
    </xf>
    <xf numFmtId="0" fontId="16" fillId="34" borderId="11" xfId="0" applyFont="1" applyFill="1" applyBorder="1" applyAlignment="1" applyProtection="1">
      <alignment horizontal="left" vertical="top"/>
      <protection/>
    </xf>
    <xf numFmtId="0" fontId="17" fillId="33" borderId="10" xfId="0" applyFont="1" applyFill="1" applyBorder="1" applyAlignment="1" applyProtection="1">
      <alignment horizontal="left" vertical="top" wrapText="1"/>
      <protection locked="0"/>
    </xf>
    <xf numFmtId="0" fontId="17" fillId="33" borderId="11" xfId="0" applyFont="1" applyFill="1" applyBorder="1" applyAlignment="1" applyProtection="1">
      <alignment horizontal="left" vertical="top" wrapText="1"/>
      <protection locked="0"/>
    </xf>
    <xf numFmtId="0" fontId="17" fillId="0" borderId="11" xfId="0" applyFont="1" applyBorder="1" applyAlignment="1" applyProtection="1">
      <alignment horizontal="left" vertical="top"/>
      <protection locked="0"/>
    </xf>
    <xf numFmtId="0" fontId="17" fillId="33" borderId="25" xfId="0" applyFont="1" applyFill="1" applyBorder="1" applyAlignment="1" applyProtection="1">
      <alignment horizontal="left" vertical="top" wrapText="1"/>
      <protection locked="0"/>
    </xf>
    <xf numFmtId="0" fontId="94" fillId="0" borderId="15" xfId="0" applyFont="1" applyBorder="1" applyAlignment="1" applyProtection="1">
      <alignment horizontal="left" vertical="top" wrapText="1"/>
      <protection locked="0"/>
    </xf>
    <xf numFmtId="0" fontId="94" fillId="0" borderId="26" xfId="0" applyFont="1" applyBorder="1" applyAlignment="1" applyProtection="1">
      <alignment horizontal="left" vertical="top" wrapText="1"/>
      <protection locked="0"/>
    </xf>
    <xf numFmtId="0" fontId="94" fillId="0" borderId="16" xfId="0" applyFont="1" applyBorder="1" applyAlignment="1" applyProtection="1">
      <alignment horizontal="left" vertical="top" wrapText="1"/>
      <protection locked="0"/>
    </xf>
    <xf numFmtId="0" fontId="94" fillId="0" borderId="0" xfId="0" applyFont="1" applyAlignment="1" applyProtection="1">
      <alignment horizontal="left" vertical="top" wrapText="1"/>
      <protection locked="0"/>
    </xf>
    <xf numFmtId="0" fontId="94" fillId="0" borderId="28" xfId="0" applyFont="1" applyBorder="1" applyAlignment="1" applyProtection="1">
      <alignment horizontal="left" vertical="top" wrapText="1"/>
      <protection locked="0"/>
    </xf>
    <xf numFmtId="0" fontId="94" fillId="0" borderId="21" xfId="0" applyFont="1" applyBorder="1" applyAlignment="1" applyProtection="1">
      <alignment horizontal="left" vertical="top" wrapText="1"/>
      <protection locked="0"/>
    </xf>
    <xf numFmtId="0" fontId="94" fillId="0" borderId="12" xfId="0" applyFont="1" applyBorder="1" applyAlignment="1" applyProtection="1">
      <alignment horizontal="left" vertical="top" wrapText="1"/>
      <protection locked="0"/>
    </xf>
    <xf numFmtId="0" fontId="94" fillId="0" borderId="27" xfId="0" applyFont="1" applyBorder="1" applyAlignment="1" applyProtection="1">
      <alignment horizontal="left" vertical="top" wrapText="1"/>
      <protection locked="0"/>
    </xf>
    <xf numFmtId="0" fontId="16" fillId="33" borderId="14" xfId="0" applyFont="1" applyFill="1" applyBorder="1" applyAlignment="1" applyProtection="1">
      <alignment horizontal="left" vertical="top"/>
      <protection locked="0"/>
    </xf>
    <xf numFmtId="6" fontId="17" fillId="0" borderId="14" xfId="0" applyNumberFormat="1" applyFont="1" applyBorder="1" applyAlignment="1" applyProtection="1">
      <alignment horizontal="center" vertical="top"/>
      <protection/>
    </xf>
    <xf numFmtId="0" fontId="94" fillId="0" borderId="11" xfId="0" applyFont="1" applyBorder="1" applyAlignment="1" applyProtection="1">
      <alignment horizontal="center" vertical="top"/>
      <protection/>
    </xf>
    <xf numFmtId="0" fontId="94" fillId="33" borderId="11" xfId="0" applyFont="1" applyFill="1" applyBorder="1" applyAlignment="1" applyProtection="1">
      <alignment/>
      <protection locked="0"/>
    </xf>
    <xf numFmtId="0" fontId="94" fillId="33" borderId="10" xfId="0" applyFont="1" applyFill="1" applyBorder="1" applyAlignment="1" applyProtection="1">
      <alignment horizontal="left" vertical="top" wrapText="1"/>
      <protection locked="0"/>
    </xf>
    <xf numFmtId="0" fontId="94" fillId="33" borderId="11" xfId="0" applyFont="1" applyFill="1" applyBorder="1" applyAlignment="1" applyProtection="1">
      <alignment horizontal="left" vertical="top" wrapText="1"/>
      <protection locked="0"/>
    </xf>
    <xf numFmtId="0" fontId="17" fillId="0" borderId="14" xfId="0" applyFont="1" applyBorder="1" applyAlignment="1" applyProtection="1">
      <alignment vertical="top"/>
      <protection/>
    </xf>
    <xf numFmtId="0" fontId="94" fillId="0" borderId="10" xfId="0" applyFont="1" applyBorder="1" applyAlignment="1" applyProtection="1">
      <alignment vertical="top"/>
      <protection/>
    </xf>
    <xf numFmtId="0" fontId="94" fillId="0" borderId="11" xfId="0" applyFont="1" applyBorder="1" applyAlignment="1" applyProtection="1">
      <alignment vertical="top"/>
      <protection/>
    </xf>
    <xf numFmtId="0" fontId="18" fillId="35" borderId="13" xfId="0" applyFont="1" applyFill="1" applyBorder="1" applyAlignment="1" applyProtection="1">
      <alignment horizontal="center"/>
      <protection/>
    </xf>
    <xf numFmtId="0" fontId="55" fillId="35" borderId="14" xfId="0" applyFont="1" applyFill="1" applyBorder="1" applyAlignment="1" applyProtection="1">
      <alignment horizontal="center"/>
      <protection/>
    </xf>
    <xf numFmtId="0" fontId="55" fillId="35" borderId="11" xfId="0" applyFont="1" applyFill="1" applyBorder="1" applyAlignment="1" applyProtection="1">
      <alignment horizontal="center"/>
      <protection/>
    </xf>
    <xf numFmtId="0" fontId="73" fillId="35" borderId="13" xfId="0" applyFont="1" applyFill="1" applyBorder="1" applyAlignment="1" applyProtection="1">
      <alignment horizontal="center"/>
      <protection/>
    </xf>
    <xf numFmtId="0" fontId="45" fillId="34" borderId="14" xfId="0" applyFont="1" applyFill="1" applyBorder="1" applyAlignment="1" applyProtection="1">
      <alignment horizontal="center"/>
      <protection/>
    </xf>
    <xf numFmtId="0" fontId="45" fillId="34" borderId="11" xfId="0" applyFont="1" applyFill="1" applyBorder="1" applyAlignment="1" applyProtection="1">
      <alignment horizontal="center"/>
      <protection/>
    </xf>
    <xf numFmtId="0" fontId="18" fillId="35" borderId="14" xfId="0" applyFont="1" applyFill="1" applyBorder="1" applyAlignment="1" applyProtection="1">
      <alignment horizontal="center"/>
      <protection/>
    </xf>
    <xf numFmtId="0" fontId="18" fillId="35" borderId="11" xfId="0" applyFont="1" applyFill="1" applyBorder="1" applyAlignment="1" applyProtection="1">
      <alignment horizontal="center"/>
      <protection/>
    </xf>
    <xf numFmtId="0" fontId="55" fillId="34" borderId="14" xfId="0" applyFont="1" applyFill="1" applyBorder="1" applyAlignment="1" applyProtection="1">
      <alignment horizontal="center"/>
      <protection/>
    </xf>
    <xf numFmtId="0" fontId="55" fillId="34" borderId="11" xfId="0" applyFont="1" applyFill="1" applyBorder="1" applyAlignment="1" applyProtection="1">
      <alignment horizontal="center"/>
      <protection/>
    </xf>
    <xf numFmtId="0" fontId="18" fillId="0" borderId="14" xfId="0" applyFont="1" applyBorder="1" applyAlignment="1" applyProtection="1">
      <alignment horizontal="center"/>
      <protection/>
    </xf>
    <xf numFmtId="0" fontId="18" fillId="0" borderId="11" xfId="0" applyFont="1" applyBorder="1" applyAlignment="1" applyProtection="1">
      <alignment horizontal="center"/>
      <protection/>
    </xf>
    <xf numFmtId="0" fontId="17" fillId="32" borderId="25" xfId="0" applyFont="1" applyFill="1" applyBorder="1" applyAlignment="1" applyProtection="1">
      <alignment horizontal="left"/>
      <protection/>
    </xf>
    <xf numFmtId="0" fontId="17" fillId="32" borderId="15" xfId="0" applyFont="1" applyFill="1" applyBorder="1" applyAlignment="1" applyProtection="1">
      <alignment horizontal="left"/>
      <protection/>
    </xf>
    <xf numFmtId="0" fontId="17" fillId="32" borderId="26" xfId="0" applyFont="1" applyFill="1" applyBorder="1" applyAlignment="1" applyProtection="1">
      <alignment horizontal="left"/>
      <protection/>
    </xf>
    <xf numFmtId="0" fontId="17" fillId="32" borderId="16" xfId="0" applyFont="1" applyFill="1" applyBorder="1" applyAlignment="1" applyProtection="1">
      <alignment horizontal="left"/>
      <protection/>
    </xf>
    <xf numFmtId="0" fontId="17" fillId="32" borderId="0" xfId="0" applyFont="1" applyFill="1" applyBorder="1" applyAlignment="1" applyProtection="1">
      <alignment horizontal="left"/>
      <protection/>
    </xf>
    <xf numFmtId="0" fontId="17" fillId="32" borderId="28" xfId="0" applyFont="1" applyFill="1" applyBorder="1" applyAlignment="1" applyProtection="1">
      <alignment horizontal="left"/>
      <protection/>
    </xf>
    <xf numFmtId="0" fontId="17" fillId="32" borderId="21" xfId="0" applyFont="1" applyFill="1" applyBorder="1" applyAlignment="1" applyProtection="1">
      <alignment horizontal="left"/>
      <protection/>
    </xf>
    <xf numFmtId="0" fontId="17" fillId="32" borderId="12" xfId="0" applyFont="1" applyFill="1" applyBorder="1" applyAlignment="1" applyProtection="1">
      <alignment horizontal="left"/>
      <protection/>
    </xf>
    <xf numFmtId="0" fontId="17" fillId="32" borderId="27" xfId="0" applyFont="1" applyFill="1" applyBorder="1" applyAlignment="1" applyProtection="1">
      <alignment horizontal="left"/>
      <protection/>
    </xf>
    <xf numFmtId="0" fontId="17" fillId="0" borderId="10" xfId="0" applyFont="1" applyBorder="1" applyAlignment="1" applyProtection="1">
      <alignment horizontal="left"/>
      <protection/>
    </xf>
    <xf numFmtId="0" fontId="17" fillId="0" borderId="11" xfId="0" applyFont="1" applyBorder="1" applyAlignment="1" applyProtection="1">
      <alignment horizontal="left"/>
      <protection/>
    </xf>
    <xf numFmtId="0" fontId="95" fillId="40" borderId="14" xfId="0" applyFont="1" applyFill="1" applyBorder="1" applyAlignment="1">
      <alignment horizontal="left"/>
    </xf>
    <xf numFmtId="0" fontId="95" fillId="40" borderId="10" xfId="0" applyFont="1" applyFill="1" applyBorder="1" applyAlignment="1">
      <alignment horizontal="left"/>
    </xf>
    <xf numFmtId="0" fontId="95" fillId="40" borderId="11" xfId="0" applyFont="1" applyFill="1" applyBorder="1" applyAlignment="1">
      <alignment horizontal="left"/>
    </xf>
    <xf numFmtId="0" fontId="95" fillId="0" borderId="14" xfId="0" applyFont="1" applyBorder="1" applyAlignment="1">
      <alignment horizontal="left" vertical="top" wrapText="1"/>
    </xf>
    <xf numFmtId="0" fontId="95" fillId="0" borderId="10" xfId="0" applyFont="1" applyBorder="1" applyAlignment="1">
      <alignment horizontal="left" vertical="top" wrapText="1"/>
    </xf>
    <xf numFmtId="0" fontId="95" fillId="0" borderId="11" xfId="0" applyFont="1" applyBorder="1" applyAlignment="1">
      <alignment horizontal="left" vertical="top" wrapText="1"/>
    </xf>
    <xf numFmtId="0" fontId="95" fillId="32" borderId="14" xfId="0" applyFont="1" applyFill="1" applyBorder="1" applyAlignment="1">
      <alignment horizontal="left" vertical="top" wrapText="1"/>
    </xf>
    <xf numFmtId="0" fontId="95" fillId="32" borderId="10" xfId="0" applyFont="1" applyFill="1" applyBorder="1" applyAlignment="1">
      <alignment horizontal="left" vertical="top" wrapText="1"/>
    </xf>
    <xf numFmtId="0" fontId="95" fillId="32" borderId="11" xfId="0" applyFont="1" applyFill="1" applyBorder="1" applyAlignment="1">
      <alignment horizontal="left" vertical="top" wrapText="1"/>
    </xf>
    <xf numFmtId="0" fontId="94" fillId="32" borderId="25" xfId="0" applyFont="1" applyFill="1" applyBorder="1" applyAlignment="1">
      <alignment horizontal="left" vertical="top" wrapText="1"/>
    </xf>
    <xf numFmtId="0" fontId="94" fillId="32" borderId="15" xfId="0" applyFont="1" applyFill="1" applyBorder="1" applyAlignment="1">
      <alignment horizontal="left" vertical="top" wrapText="1"/>
    </xf>
    <xf numFmtId="0" fontId="94" fillId="32" borderId="26" xfId="0" applyFont="1" applyFill="1" applyBorder="1" applyAlignment="1">
      <alignment horizontal="left" vertical="top" wrapText="1"/>
    </xf>
    <xf numFmtId="0" fontId="94" fillId="32" borderId="16" xfId="0" applyFont="1" applyFill="1" applyBorder="1" applyAlignment="1">
      <alignment horizontal="left" vertical="top" wrapText="1"/>
    </xf>
    <xf numFmtId="0" fontId="94" fillId="32" borderId="0" xfId="0" applyFont="1" applyFill="1" applyBorder="1" applyAlignment="1">
      <alignment horizontal="left" vertical="top" wrapText="1"/>
    </xf>
    <xf numFmtId="0" fontId="94" fillId="32" borderId="28" xfId="0" applyFont="1" applyFill="1" applyBorder="1" applyAlignment="1">
      <alignment horizontal="left" vertical="top" wrapText="1"/>
    </xf>
    <xf numFmtId="0" fontId="94" fillId="32" borderId="21" xfId="0" applyFont="1" applyFill="1" applyBorder="1" applyAlignment="1">
      <alignment horizontal="left" vertical="top" wrapText="1"/>
    </xf>
    <xf numFmtId="0" fontId="94" fillId="32" borderId="12" xfId="0" applyFont="1" applyFill="1" applyBorder="1" applyAlignment="1">
      <alignment horizontal="left" vertical="top" wrapText="1"/>
    </xf>
    <xf numFmtId="0" fontId="94" fillId="32" borderId="27" xfId="0" applyFont="1" applyFill="1" applyBorder="1" applyAlignment="1">
      <alignment horizontal="left" vertical="top" wrapText="1"/>
    </xf>
    <xf numFmtId="0" fontId="94" fillId="37" borderId="14" xfId="0" applyFont="1" applyFill="1" applyBorder="1" applyAlignment="1">
      <alignment horizontal="left"/>
    </xf>
    <xf numFmtId="0" fontId="94" fillId="37" borderId="10" xfId="0" applyFont="1" applyFill="1" applyBorder="1" applyAlignment="1">
      <alignment horizontal="left"/>
    </xf>
    <xf numFmtId="0" fontId="94" fillId="37" borderId="11" xfId="0" applyFont="1" applyFill="1" applyBorder="1" applyAlignment="1">
      <alignment horizontal="left"/>
    </xf>
    <xf numFmtId="0" fontId="17" fillId="0" borderId="14" xfId="0" applyFont="1" applyBorder="1" applyAlignment="1" applyProtection="1">
      <alignment horizontal="center" vertical="top"/>
      <protection/>
    </xf>
    <xf numFmtId="0" fontId="17" fillId="0" borderId="10" xfId="0" applyFont="1" applyBorder="1" applyAlignment="1" applyProtection="1">
      <alignment horizontal="center" vertical="top"/>
      <protection/>
    </xf>
    <xf numFmtId="0" fontId="17" fillId="0" borderId="11" xfId="0" applyFont="1" applyBorder="1" applyAlignment="1" applyProtection="1">
      <alignment horizontal="center" vertical="top"/>
      <protection/>
    </xf>
    <xf numFmtId="0" fontId="48" fillId="32" borderId="14" xfId="0" applyFont="1" applyFill="1" applyBorder="1" applyAlignment="1">
      <alignment horizontal="left"/>
    </xf>
    <xf numFmtId="0" fontId="48" fillId="32" borderId="10" xfId="0" applyFont="1" applyFill="1" applyBorder="1" applyAlignment="1">
      <alignment horizontal="left"/>
    </xf>
    <xf numFmtId="0" fontId="48" fillId="32" borderId="11" xfId="0" applyFont="1" applyFill="1" applyBorder="1" applyAlignment="1">
      <alignment horizontal="left"/>
    </xf>
    <xf numFmtId="0" fontId="48" fillId="0" borderId="14" xfId="0" applyFont="1" applyFill="1" applyBorder="1" applyAlignment="1">
      <alignment horizontal="left"/>
    </xf>
    <xf numFmtId="0" fontId="48" fillId="0" borderId="10" xfId="0" applyFont="1" applyFill="1" applyBorder="1" applyAlignment="1">
      <alignment horizontal="left"/>
    </xf>
    <xf numFmtId="0" fontId="48" fillId="0" borderId="11" xfId="0" applyFont="1" applyFill="1" applyBorder="1" applyAlignment="1">
      <alignment horizontal="left"/>
    </xf>
    <xf numFmtId="0" fontId="94" fillId="0" borderId="14" xfId="0" applyFont="1" applyBorder="1" applyAlignment="1">
      <alignment horizontal="left"/>
    </xf>
    <xf numFmtId="0" fontId="94" fillId="0" borderId="10" xfId="0" applyFont="1" applyBorder="1" applyAlignment="1">
      <alignment horizontal="left"/>
    </xf>
    <xf numFmtId="0" fontId="94" fillId="0" borderId="11" xfId="0" applyFont="1" applyBorder="1" applyAlignment="1">
      <alignment horizontal="left"/>
    </xf>
    <xf numFmtId="0" fontId="94" fillId="32" borderId="14" xfId="0" applyFont="1" applyFill="1" applyBorder="1" applyAlignment="1">
      <alignment horizontal="center"/>
    </xf>
    <xf numFmtId="0" fontId="94" fillId="32" borderId="11" xfId="0" applyFont="1" applyFill="1" applyBorder="1" applyAlignment="1">
      <alignment horizontal="center"/>
    </xf>
    <xf numFmtId="0" fontId="94" fillId="0" borderId="0" xfId="0" applyFont="1" applyAlignment="1">
      <alignment horizontal="left" vertical="top" wrapText="1"/>
    </xf>
    <xf numFmtId="0" fontId="96" fillId="0" borderId="14" xfId="0" applyFont="1" applyBorder="1" applyAlignment="1">
      <alignment horizontal="center"/>
    </xf>
    <xf numFmtId="0" fontId="96" fillId="0" borderId="11" xfId="0" applyFont="1" applyBorder="1" applyAlignment="1">
      <alignment horizontal="center"/>
    </xf>
    <xf numFmtId="0" fontId="94" fillId="32" borderId="25" xfId="0" applyFont="1" applyFill="1" applyBorder="1" applyAlignment="1">
      <alignment horizontal="left"/>
    </xf>
    <xf numFmtId="0" fontId="94" fillId="32" borderId="15" xfId="0" applyFont="1" applyFill="1" applyBorder="1" applyAlignment="1">
      <alignment horizontal="left"/>
    </xf>
    <xf numFmtId="0" fontId="94" fillId="32" borderId="26" xfId="0" applyFont="1" applyFill="1" applyBorder="1" applyAlignment="1">
      <alignment horizontal="left"/>
    </xf>
    <xf numFmtId="0" fontId="94" fillId="32" borderId="16" xfId="0" applyFont="1" applyFill="1" applyBorder="1" applyAlignment="1">
      <alignment horizontal="left"/>
    </xf>
    <xf numFmtId="0" fontId="94" fillId="32" borderId="0" xfId="0" applyFont="1" applyFill="1" applyBorder="1" applyAlignment="1">
      <alignment horizontal="left"/>
    </xf>
    <xf numFmtId="0" fontId="94" fillId="32" borderId="28" xfId="0" applyFont="1" applyFill="1" applyBorder="1" applyAlignment="1">
      <alignment horizontal="left"/>
    </xf>
    <xf numFmtId="0" fontId="94" fillId="32" borderId="21" xfId="0" applyFont="1" applyFill="1" applyBorder="1" applyAlignment="1">
      <alignment horizontal="left"/>
    </xf>
    <xf numFmtId="0" fontId="94" fillId="32" borderId="12" xfId="0" applyFont="1" applyFill="1" applyBorder="1" applyAlignment="1">
      <alignment horizontal="left"/>
    </xf>
    <xf numFmtId="0" fontId="94" fillId="32" borderId="27" xfId="0" applyFont="1" applyFill="1" applyBorder="1" applyAlignment="1">
      <alignment horizontal="left"/>
    </xf>
    <xf numFmtId="0" fontId="94" fillId="0" borderId="0" xfId="0" applyFont="1" applyAlignment="1">
      <alignment horizontal="left" wrapText="1"/>
    </xf>
    <xf numFmtId="0" fontId="100" fillId="37" borderId="14" xfId="0" applyFont="1" applyFill="1" applyBorder="1" applyAlignment="1">
      <alignment horizontal="left"/>
    </xf>
    <xf numFmtId="0" fontId="100" fillId="37" borderId="10" xfId="0" applyFont="1" applyFill="1" applyBorder="1" applyAlignment="1">
      <alignment horizontal="left"/>
    </xf>
    <xf numFmtId="0" fontId="100" fillId="37" borderId="11" xfId="0" applyFont="1" applyFill="1" applyBorder="1" applyAlignment="1">
      <alignment horizontal="left"/>
    </xf>
    <xf numFmtId="0" fontId="94" fillId="0" borderId="14" xfId="0" applyFont="1" applyBorder="1" applyAlignment="1">
      <alignment horizontal="left" vertical="top" wrapText="1"/>
    </xf>
    <xf numFmtId="0" fontId="94" fillId="0" borderId="10" xfId="0" applyFont="1" applyBorder="1" applyAlignment="1">
      <alignment horizontal="left" vertical="top" wrapText="1"/>
    </xf>
    <xf numFmtId="0" fontId="94" fillId="0" borderId="11" xfId="0" applyFont="1" applyBorder="1" applyAlignment="1">
      <alignment horizontal="left" vertical="top" wrapText="1"/>
    </xf>
    <xf numFmtId="0" fontId="96" fillId="0" borderId="14" xfId="0" applyFont="1" applyBorder="1" applyAlignment="1">
      <alignment horizontal="left"/>
    </xf>
    <xf numFmtId="0" fontId="96" fillId="0" borderId="10" xfId="0" applyFont="1" applyBorder="1" applyAlignment="1">
      <alignment horizontal="left"/>
    </xf>
    <xf numFmtId="0" fontId="96" fillId="0" borderId="11" xfId="0" applyFont="1" applyBorder="1" applyAlignment="1">
      <alignment horizontal="left"/>
    </xf>
    <xf numFmtId="0" fontId="96" fillId="0" borderId="10" xfId="0" applyFont="1" applyBorder="1" applyAlignment="1">
      <alignment horizontal="center"/>
    </xf>
    <xf numFmtId="0" fontId="96" fillId="0" borderId="21" xfId="0" applyFont="1" applyBorder="1" applyAlignment="1">
      <alignment horizontal="center"/>
    </xf>
    <xf numFmtId="0" fontId="96" fillId="0" borderId="27" xfId="0" applyFont="1" applyBorder="1" applyAlignment="1">
      <alignment horizontal="center"/>
    </xf>
    <xf numFmtId="0" fontId="17" fillId="36" borderId="14" xfId="0" applyFont="1" applyFill="1" applyBorder="1" applyAlignment="1" applyProtection="1">
      <alignment horizontal="left" vertical="top"/>
      <protection locked="0"/>
    </xf>
    <xf numFmtId="0" fontId="17" fillId="36" borderId="10" xfId="0" applyFont="1" applyFill="1" applyBorder="1" applyAlignment="1" applyProtection="1">
      <alignment horizontal="left" vertical="top"/>
      <protection locked="0"/>
    </xf>
    <xf numFmtId="0" fontId="17" fillId="36" borderId="11" xfId="0" applyFont="1" applyFill="1" applyBorder="1" applyAlignment="1" applyProtection="1">
      <alignment horizontal="left" vertical="top"/>
      <protection locked="0"/>
    </xf>
    <xf numFmtId="0" fontId="17" fillId="32" borderId="25" xfId="0" applyFont="1" applyFill="1" applyBorder="1" applyAlignment="1" applyProtection="1">
      <alignment horizontal="left" vertical="top"/>
      <protection/>
    </xf>
    <xf numFmtId="0" fontId="17" fillId="32" borderId="15" xfId="0" applyFont="1" applyFill="1" applyBorder="1" applyAlignment="1" applyProtection="1">
      <alignment horizontal="left" vertical="top"/>
      <protection/>
    </xf>
    <xf numFmtId="0" fontId="17" fillId="32" borderId="26" xfId="0" applyFont="1" applyFill="1" applyBorder="1" applyAlignment="1" applyProtection="1">
      <alignment horizontal="left" vertical="top"/>
      <protection/>
    </xf>
    <xf numFmtId="0" fontId="17" fillId="32" borderId="16" xfId="0" applyFont="1" applyFill="1" applyBorder="1" applyAlignment="1" applyProtection="1">
      <alignment horizontal="left" vertical="top"/>
      <protection/>
    </xf>
    <xf numFmtId="0" fontId="17" fillId="32" borderId="0" xfId="0" applyFont="1" applyFill="1" applyBorder="1" applyAlignment="1" applyProtection="1">
      <alignment horizontal="left" vertical="top"/>
      <protection/>
    </xf>
    <xf numFmtId="0" fontId="17" fillId="32" borderId="28" xfId="0" applyFont="1" applyFill="1" applyBorder="1" applyAlignment="1" applyProtection="1">
      <alignment horizontal="left" vertical="top"/>
      <protection/>
    </xf>
    <xf numFmtId="0" fontId="17" fillId="32" borderId="21" xfId="0" applyFont="1" applyFill="1" applyBorder="1" applyAlignment="1" applyProtection="1">
      <alignment horizontal="left" vertical="top"/>
      <protection/>
    </xf>
    <xf numFmtId="0" fontId="17" fillId="32" borderId="12" xfId="0" applyFont="1" applyFill="1" applyBorder="1" applyAlignment="1" applyProtection="1">
      <alignment horizontal="left" vertical="top"/>
      <protection/>
    </xf>
    <xf numFmtId="0" fontId="17" fillId="32" borderId="27" xfId="0" applyFont="1" applyFill="1" applyBorder="1" applyAlignment="1" applyProtection="1">
      <alignment horizontal="left" vertical="top"/>
      <protection/>
    </xf>
    <xf numFmtId="0" fontId="19" fillId="0" borderId="25" xfId="0" applyFont="1" applyFill="1" applyBorder="1" applyAlignment="1" applyProtection="1">
      <alignment horizontal="center" vertical="center"/>
      <protection/>
    </xf>
    <xf numFmtId="0" fontId="94" fillId="0" borderId="21" xfId="0" applyFont="1" applyBorder="1" applyAlignment="1" applyProtection="1">
      <alignment horizontal="center" vertical="center"/>
      <protection/>
    </xf>
    <xf numFmtId="0" fontId="19" fillId="0" borderId="25" xfId="0" applyFont="1" applyFill="1" applyBorder="1" applyAlignment="1" applyProtection="1">
      <alignment horizontal="center" vertical="center" wrapText="1"/>
      <protection/>
    </xf>
    <xf numFmtId="0" fontId="94" fillId="0" borderId="21" xfId="0" applyFont="1" applyBorder="1" applyAlignment="1" applyProtection="1">
      <alignment horizontal="center" vertical="center" wrapText="1"/>
      <protection/>
    </xf>
    <xf numFmtId="0" fontId="16" fillId="0" borderId="19" xfId="0" applyFont="1" applyBorder="1" applyAlignment="1" applyProtection="1">
      <alignment horizontal="left" vertical="center"/>
      <protection/>
    </xf>
    <xf numFmtId="0" fontId="16" fillId="0" borderId="11" xfId="0" applyFont="1" applyBorder="1" applyAlignment="1" applyProtection="1">
      <alignment horizontal="left" vertical="center"/>
      <protection/>
    </xf>
    <xf numFmtId="0" fontId="16" fillId="33" borderId="19" xfId="0" applyFont="1" applyFill="1" applyBorder="1" applyAlignment="1" applyProtection="1">
      <alignment horizontal="left" vertical="center"/>
      <protection locked="0"/>
    </xf>
    <xf numFmtId="0" fontId="16" fillId="33" borderId="11" xfId="0" applyFont="1" applyFill="1" applyBorder="1" applyAlignment="1" applyProtection="1">
      <alignment horizontal="left" vertical="center"/>
      <protection locked="0"/>
    </xf>
    <xf numFmtId="0" fontId="19" fillId="0" borderId="24" xfId="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19" fillId="0" borderId="25"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0" fontId="19" fillId="0" borderId="21" xfId="0" applyFont="1" applyBorder="1" applyAlignment="1" applyProtection="1">
      <alignment horizontal="center" vertical="center"/>
      <protection/>
    </xf>
    <xf numFmtId="0" fontId="19" fillId="0" borderId="27" xfId="0" applyFont="1" applyBorder="1" applyAlignment="1" applyProtection="1">
      <alignment horizontal="center" vertical="center"/>
      <protection/>
    </xf>
    <xf numFmtId="0" fontId="19" fillId="35" borderId="19" xfId="58" applyFont="1" applyFill="1" applyBorder="1" applyAlignment="1" applyProtection="1">
      <alignment horizontal="left" vertical="center"/>
      <protection/>
    </xf>
    <xf numFmtId="0" fontId="19" fillId="35" borderId="18" xfId="58" applyFont="1" applyFill="1" applyBorder="1" applyAlignment="1" applyProtection="1">
      <alignment horizontal="left" vertical="center"/>
      <protection/>
    </xf>
    <xf numFmtId="0" fontId="26" fillId="0" borderId="19" xfId="0" applyFont="1" applyBorder="1" applyAlignment="1" applyProtection="1">
      <alignment horizontal="right" vertical="center"/>
      <protection/>
    </xf>
    <xf numFmtId="0" fontId="26" fillId="0" borderId="11" xfId="0" applyFont="1" applyBorder="1" applyAlignment="1" applyProtection="1">
      <alignment horizontal="right" vertical="center"/>
      <protection/>
    </xf>
    <xf numFmtId="0" fontId="16" fillId="34" borderId="19" xfId="0" applyFont="1" applyFill="1" applyBorder="1" applyAlignment="1" applyProtection="1">
      <alignment horizontal="left" vertical="center"/>
      <protection/>
    </xf>
    <xf numFmtId="0" fontId="16" fillId="34" borderId="11" xfId="0" applyFont="1" applyFill="1" applyBorder="1" applyAlignment="1" applyProtection="1">
      <alignment horizontal="left" vertical="center"/>
      <protection/>
    </xf>
    <xf numFmtId="0" fontId="48" fillId="0" borderId="19" xfId="0" applyFont="1" applyBorder="1" applyAlignment="1" applyProtection="1">
      <alignment horizontal="left" vertical="center"/>
      <protection/>
    </xf>
    <xf numFmtId="0" fontId="48" fillId="0" borderId="11" xfId="0" applyFont="1" applyBorder="1" applyAlignment="1" applyProtection="1">
      <alignment horizontal="left" vertical="center"/>
      <protection/>
    </xf>
    <xf numFmtId="0" fontId="19" fillId="0" borderId="19" xfId="0" applyFont="1" applyBorder="1" applyAlignment="1" applyProtection="1">
      <alignment horizontal="left" vertical="center"/>
      <protection/>
    </xf>
    <xf numFmtId="0" fontId="19" fillId="0" borderId="11" xfId="0" applyFont="1" applyBorder="1" applyAlignment="1" applyProtection="1">
      <alignment horizontal="left" vertical="center"/>
      <protection/>
    </xf>
    <xf numFmtId="0" fontId="48" fillId="0" borderId="10" xfId="0" applyFont="1" applyBorder="1" applyAlignment="1" applyProtection="1">
      <alignment horizontal="center" wrapText="1"/>
      <protection/>
    </xf>
    <xf numFmtId="0" fontId="48" fillId="0" borderId="18" xfId="0" applyFont="1" applyBorder="1" applyAlignment="1" applyProtection="1">
      <alignment wrapText="1"/>
      <protection/>
    </xf>
    <xf numFmtId="0" fontId="48" fillId="0" borderId="10" xfId="0" applyFont="1" applyBorder="1" applyAlignment="1" applyProtection="1">
      <alignment horizontal="left" wrapText="1"/>
      <protection/>
    </xf>
    <xf numFmtId="0" fontId="48" fillId="0" borderId="18" xfId="0" applyFont="1" applyBorder="1" applyAlignment="1" applyProtection="1">
      <alignment horizontal="left" wrapText="1"/>
      <protection/>
    </xf>
    <xf numFmtId="0" fontId="26" fillId="0" borderId="19" xfId="0" applyFont="1" applyBorder="1" applyAlignment="1" applyProtection="1">
      <alignment horizontal="left" vertical="center"/>
      <protection/>
    </xf>
    <xf numFmtId="0" fontId="26" fillId="0" borderId="11" xfId="0" applyFont="1" applyBorder="1" applyAlignment="1" applyProtection="1">
      <alignment horizontal="left" vertical="center"/>
      <protection/>
    </xf>
    <xf numFmtId="0" fontId="48" fillId="0" borderId="14" xfId="0" applyFont="1" applyBorder="1" applyAlignment="1" applyProtection="1">
      <alignment horizontal="left" wrapText="1"/>
      <protection/>
    </xf>
    <xf numFmtId="0" fontId="48" fillId="0" borderId="11" xfId="0" applyFont="1" applyBorder="1" applyAlignment="1" applyProtection="1">
      <alignment horizontal="left" wrapText="1"/>
      <protection/>
    </xf>
    <xf numFmtId="3" fontId="16" fillId="33" borderId="19" xfId="0" applyNumberFormat="1" applyFont="1" applyFill="1" applyBorder="1" applyAlignment="1" applyProtection="1">
      <alignment horizontal="left" vertical="center"/>
      <protection locked="0"/>
    </xf>
    <xf numFmtId="0" fontId="19" fillId="35" borderId="10" xfId="58" applyFont="1" applyFill="1" applyBorder="1" applyAlignment="1" applyProtection="1">
      <alignment horizontal="left" vertical="center"/>
      <protection/>
    </xf>
    <xf numFmtId="0" fontId="94" fillId="0" borderId="18" xfId="0" applyFont="1" applyBorder="1" applyAlignment="1" applyProtection="1">
      <alignment vertical="center"/>
      <protection/>
    </xf>
    <xf numFmtId="0" fontId="22" fillId="33" borderId="19" xfId="0" applyFont="1" applyFill="1" applyBorder="1" applyAlignment="1" applyProtection="1">
      <alignment horizontal="left" vertical="center"/>
      <protection locked="0"/>
    </xf>
    <xf numFmtId="0" fontId="22" fillId="33" borderId="11" xfId="0" applyFont="1" applyFill="1" applyBorder="1" applyAlignment="1" applyProtection="1">
      <alignment horizontal="left" vertical="center"/>
      <protection locked="0"/>
    </xf>
    <xf numFmtId="0" fontId="48" fillId="0" borderId="19" xfId="0" applyFont="1" applyFill="1" applyBorder="1" applyAlignment="1" applyProtection="1">
      <alignment horizontal="left" vertical="center"/>
      <protection/>
    </xf>
    <xf numFmtId="0" fontId="48" fillId="0" borderId="11" xfId="0" applyFont="1" applyFill="1" applyBorder="1" applyAlignment="1" applyProtection="1">
      <alignment horizontal="left" vertical="center"/>
      <protection/>
    </xf>
    <xf numFmtId="0" fontId="16" fillId="0" borderId="19" xfId="0" applyFont="1" applyFill="1" applyBorder="1" applyAlignment="1" applyProtection="1">
      <alignment horizontal="left" vertical="center"/>
      <protection/>
    </xf>
    <xf numFmtId="0" fontId="16" fillId="0" borderId="11" xfId="0" applyFont="1" applyFill="1" applyBorder="1" applyAlignment="1" applyProtection="1">
      <alignment horizontal="left" vertical="center"/>
      <protection/>
    </xf>
    <xf numFmtId="0" fontId="48" fillId="33" borderId="19" xfId="0" applyFont="1" applyFill="1" applyBorder="1" applyAlignment="1" applyProtection="1">
      <alignment horizontal="left" vertical="center"/>
      <protection locked="0"/>
    </xf>
    <xf numFmtId="0" fontId="19" fillId="0" borderId="19" xfId="0" applyFont="1" applyFill="1" applyBorder="1" applyAlignment="1" applyProtection="1">
      <alignment horizontal="left" vertical="center"/>
      <protection/>
    </xf>
    <xf numFmtId="0" fontId="19" fillId="0" borderId="11" xfId="0" applyFont="1" applyFill="1" applyBorder="1" applyAlignment="1" applyProtection="1">
      <alignment horizontal="left" vertical="center"/>
      <protection/>
    </xf>
    <xf numFmtId="0" fontId="19" fillId="0" borderId="19" xfId="0" applyFont="1" applyFill="1" applyBorder="1" applyAlignment="1" applyProtection="1">
      <alignment horizontal="left" vertical="center" indent="1"/>
      <protection/>
    </xf>
    <xf numFmtId="0" fontId="19" fillId="0" borderId="11" xfId="0" applyFont="1" applyFill="1" applyBorder="1" applyAlignment="1" applyProtection="1">
      <alignment horizontal="left" vertical="center" indent="1"/>
      <protection/>
    </xf>
    <xf numFmtId="0" fontId="16" fillId="33" borderId="16" xfId="0" applyFont="1" applyFill="1" applyBorder="1" applyAlignment="1" applyProtection="1">
      <alignment horizontal="left" vertical="top"/>
      <protection locked="0"/>
    </xf>
    <xf numFmtId="0" fontId="94" fillId="0" borderId="28" xfId="0" applyFont="1" applyBorder="1" applyAlignment="1" applyProtection="1">
      <alignment horizontal="left" vertical="top"/>
      <protection locked="0"/>
    </xf>
    <xf numFmtId="0" fontId="17" fillId="33" borderId="10" xfId="0" applyFont="1" applyFill="1" applyBorder="1" applyAlignment="1" applyProtection="1">
      <alignment horizontal="left" vertical="top"/>
      <protection locked="0"/>
    </xf>
    <xf numFmtId="0" fontId="17" fillId="33" borderId="11" xfId="0" applyFont="1" applyFill="1" applyBorder="1" applyAlignment="1" applyProtection="1">
      <alignment horizontal="left" vertical="top"/>
      <protection locked="0"/>
    </xf>
    <xf numFmtId="0" fontId="23" fillId="33" borderId="14" xfId="0" applyFont="1" applyFill="1" applyBorder="1" applyAlignment="1" applyProtection="1">
      <alignment horizontal="left" vertical="top" wrapText="1"/>
      <protection locked="0"/>
    </xf>
    <xf numFmtId="0" fontId="48" fillId="33" borderId="11" xfId="0" applyFont="1" applyFill="1" applyBorder="1" applyAlignment="1" applyProtection="1">
      <alignment horizontal="left" vertical="top" wrapText="1"/>
      <protection locked="0"/>
    </xf>
    <xf numFmtId="9" fontId="16" fillId="33" borderId="16" xfId="0" applyNumberFormat="1" applyFont="1" applyFill="1" applyBorder="1" applyAlignment="1" applyProtection="1">
      <alignment horizontal="left" vertical="top"/>
      <protection locked="0"/>
    </xf>
    <xf numFmtId="0" fontId="17" fillId="35" borderId="14" xfId="0" applyFont="1" applyFill="1" applyBorder="1" applyAlignment="1" applyProtection="1">
      <alignment horizontal="left" vertical="top" wrapText="1"/>
      <protection/>
    </xf>
    <xf numFmtId="0" fontId="17" fillId="35" borderId="10" xfId="0" applyFont="1" applyFill="1" applyBorder="1" applyAlignment="1" applyProtection="1">
      <alignment horizontal="left" vertical="top" wrapText="1"/>
      <protection/>
    </xf>
    <xf numFmtId="0" fontId="17" fillId="35" borderId="11" xfId="0" applyFont="1" applyFill="1" applyBorder="1" applyAlignment="1" applyProtection="1">
      <alignment horizontal="left" vertical="top" wrapText="1"/>
      <protection/>
    </xf>
    <xf numFmtId="0" fontId="17" fillId="40" borderId="14" xfId="0" applyFont="1" applyFill="1" applyBorder="1" applyAlignment="1" applyProtection="1">
      <alignment horizontal="center" vertical="top"/>
      <protection/>
    </xf>
    <xf numFmtId="0" fontId="17" fillId="40" borderId="10" xfId="0" applyFont="1" applyFill="1" applyBorder="1" applyAlignment="1" applyProtection="1">
      <alignment horizontal="center" vertical="top"/>
      <protection/>
    </xf>
    <xf numFmtId="0" fontId="17" fillId="40" borderId="11" xfId="0" applyFont="1" applyFill="1" applyBorder="1" applyAlignment="1" applyProtection="1">
      <alignment horizontal="center" vertical="top"/>
      <protection/>
    </xf>
    <xf numFmtId="0" fontId="18" fillId="40" borderId="14" xfId="0" applyFont="1" applyFill="1" applyBorder="1" applyAlignment="1" applyProtection="1">
      <alignment horizontal="center" vertical="top"/>
      <protection/>
    </xf>
    <xf numFmtId="0" fontId="18" fillId="40" borderId="10" xfId="0" applyFont="1" applyFill="1" applyBorder="1" applyAlignment="1" applyProtection="1">
      <alignment horizontal="center" vertical="top"/>
      <protection/>
    </xf>
    <xf numFmtId="0" fontId="18" fillId="40" borderId="11" xfId="0" applyFont="1" applyFill="1" applyBorder="1" applyAlignment="1" applyProtection="1">
      <alignment horizontal="center" vertical="top"/>
      <protection/>
    </xf>
    <xf numFmtId="3" fontId="69" fillId="0" borderId="0" xfId="0" applyNumberFormat="1" applyFont="1" applyAlignment="1" applyProtection="1">
      <alignment horizontal="left"/>
      <protection/>
    </xf>
    <xf numFmtId="3" fontId="45" fillId="0" borderId="12" xfId="0" applyNumberFormat="1" applyFont="1" applyBorder="1" applyAlignment="1" applyProtection="1">
      <alignment horizontal="left"/>
      <protection/>
    </xf>
    <xf numFmtId="37" fontId="17" fillId="0" borderId="0" xfId="0" applyNumberFormat="1" applyFont="1" applyAlignment="1" applyProtection="1">
      <alignment horizontal="left"/>
      <protection/>
    </xf>
    <xf numFmtId="37" fontId="17" fillId="0" borderId="0" xfId="0" applyNumberFormat="1" applyFont="1" applyAlignment="1" applyProtection="1">
      <alignment wrapText="1"/>
      <protection/>
    </xf>
    <xf numFmtId="0" fontId="51" fillId="0" borderId="0" xfId="0" applyFont="1" applyBorder="1" applyAlignment="1" applyProtection="1">
      <alignment horizontal="center" vertical="center"/>
      <protection/>
    </xf>
    <xf numFmtId="9" fontId="45" fillId="0" borderId="0" xfId="0" applyNumberFormat="1" applyFont="1" applyAlignment="1" applyProtection="1">
      <alignment horizontal="left"/>
      <protection/>
    </xf>
    <xf numFmtId="37" fontId="53" fillId="33" borderId="14" xfId="0" applyNumberFormat="1" applyFont="1" applyFill="1" applyBorder="1" applyAlignment="1" applyProtection="1">
      <alignment horizontal="left"/>
      <protection locked="0"/>
    </xf>
    <xf numFmtId="37" fontId="53" fillId="33" borderId="11" xfId="0" applyNumberFormat="1" applyFont="1" applyFill="1" applyBorder="1" applyAlignment="1" applyProtection="1">
      <alignment horizontal="left"/>
      <protection locked="0"/>
    </xf>
    <xf numFmtId="0" fontId="45" fillId="0" borderId="10" xfId="0" applyFont="1" applyBorder="1" applyAlignment="1" applyProtection="1">
      <alignment horizontal="left" vertical="top" wrapText="1"/>
      <protection/>
    </xf>
    <xf numFmtId="0" fontId="48" fillId="0" borderId="11" xfId="0" applyFont="1" applyBorder="1" applyAlignment="1" applyProtection="1">
      <alignment horizontal="left" vertical="top" wrapText="1"/>
      <protection/>
    </xf>
    <xf numFmtId="0" fontId="45" fillId="33" borderId="14" xfId="0" applyFont="1" applyFill="1" applyBorder="1" applyAlignment="1" applyProtection="1">
      <alignment/>
      <protection locked="0"/>
    </xf>
    <xf numFmtId="0" fontId="48" fillId="0" borderId="11" xfId="0" applyFont="1" applyBorder="1" applyAlignment="1" applyProtection="1">
      <alignment/>
      <protection locked="0"/>
    </xf>
    <xf numFmtId="0" fontId="45" fillId="0" borderId="14" xfId="0" applyFont="1" applyBorder="1" applyAlignment="1" applyProtection="1">
      <alignment/>
      <protection/>
    </xf>
    <xf numFmtId="0" fontId="45" fillId="33" borderId="14" xfId="0" applyFont="1" applyFill="1" applyBorder="1" applyAlignment="1" applyProtection="1">
      <alignment horizontal="left"/>
      <protection locked="0"/>
    </xf>
    <xf numFmtId="0" fontId="45" fillId="33" borderId="10" xfId="0" applyFont="1" applyFill="1" applyBorder="1" applyAlignment="1" applyProtection="1">
      <alignment horizontal="left"/>
      <protection locked="0"/>
    </xf>
    <xf numFmtId="0" fontId="45" fillId="33" borderId="11" xfId="0" applyFont="1" applyFill="1" applyBorder="1" applyAlignment="1" applyProtection="1">
      <alignment horizontal="left"/>
      <protection locked="0"/>
    </xf>
    <xf numFmtId="0" fontId="45" fillId="34" borderId="14" xfId="0" applyFont="1" applyFill="1" applyBorder="1" applyAlignment="1" applyProtection="1">
      <alignment/>
      <protection/>
    </xf>
    <xf numFmtId="0" fontId="48" fillId="34" borderId="10" xfId="0" applyFont="1" applyFill="1" applyBorder="1" applyAlignment="1" applyProtection="1">
      <alignment/>
      <protection/>
    </xf>
    <xf numFmtId="0" fontId="48" fillId="34" borderId="11" xfId="0" applyFont="1" applyFill="1" applyBorder="1" applyAlignment="1" applyProtection="1">
      <alignment/>
      <protection/>
    </xf>
    <xf numFmtId="0" fontId="48" fillId="0" borderId="10" xfId="0" applyFont="1" applyBorder="1" applyAlignment="1" applyProtection="1">
      <alignment/>
      <protection locked="0"/>
    </xf>
    <xf numFmtId="0" fontId="48" fillId="33" borderId="10" xfId="0" applyFont="1" applyFill="1" applyBorder="1" applyAlignment="1" applyProtection="1">
      <alignment/>
      <protection locked="0"/>
    </xf>
    <xf numFmtId="0" fontId="48" fillId="33" borderId="11" xfId="0" applyFont="1" applyFill="1" applyBorder="1" applyAlignment="1" applyProtection="1">
      <alignment/>
      <protection locked="0"/>
    </xf>
    <xf numFmtId="0" fontId="45" fillId="0" borderId="25" xfId="0" applyFont="1" applyBorder="1" applyAlignment="1" applyProtection="1">
      <alignment horizontal="left" vertical="top" wrapText="1"/>
      <protection/>
    </xf>
    <xf numFmtId="0" fontId="45" fillId="0" borderId="15" xfId="0" applyFont="1" applyBorder="1" applyAlignment="1" applyProtection="1">
      <alignment horizontal="left" vertical="top" wrapText="1"/>
      <protection/>
    </xf>
    <xf numFmtId="0" fontId="45" fillId="0" borderId="26" xfId="0" applyFont="1" applyBorder="1" applyAlignment="1" applyProtection="1">
      <alignment horizontal="left" vertical="top" wrapText="1"/>
      <protection/>
    </xf>
    <xf numFmtId="0" fontId="45" fillId="34" borderId="10" xfId="0" applyFont="1" applyFill="1" applyBorder="1" applyAlignment="1" applyProtection="1">
      <alignment/>
      <protection/>
    </xf>
    <xf numFmtId="14" fontId="45" fillId="33" borderId="14" xfId="0" applyNumberFormat="1" applyFont="1" applyFill="1" applyBorder="1" applyAlignment="1" applyProtection="1">
      <alignment horizontal="left"/>
      <protection locked="0"/>
    </xf>
    <xf numFmtId="0" fontId="48" fillId="0" borderId="10" xfId="0" applyFont="1" applyBorder="1" applyAlignment="1" applyProtection="1">
      <alignment horizontal="left"/>
      <protection locked="0"/>
    </xf>
    <xf numFmtId="0" fontId="48" fillId="0" borderId="11" xfId="0" applyFont="1" applyBorder="1" applyAlignment="1" applyProtection="1">
      <alignment horizontal="left"/>
      <protection locked="0"/>
    </xf>
    <xf numFmtId="0" fontId="45" fillId="33" borderId="25" xfId="0" applyFont="1" applyFill="1" applyBorder="1" applyAlignment="1" applyProtection="1">
      <alignment horizontal="left" vertical="top" wrapText="1"/>
      <protection locked="0"/>
    </xf>
    <xf numFmtId="0" fontId="48" fillId="0" borderId="15" xfId="0" applyFont="1" applyBorder="1" applyAlignment="1" applyProtection="1">
      <alignment horizontal="left" vertical="top" wrapText="1"/>
      <protection locked="0"/>
    </xf>
    <xf numFmtId="0" fontId="48" fillId="0" borderId="26" xfId="0" applyFont="1" applyBorder="1" applyAlignment="1" applyProtection="1">
      <alignment horizontal="left" vertical="top" wrapText="1"/>
      <protection locked="0"/>
    </xf>
    <xf numFmtId="0" fontId="48" fillId="0" borderId="16" xfId="0" applyFont="1" applyBorder="1" applyAlignment="1" applyProtection="1">
      <alignment horizontal="left" vertical="top" wrapText="1"/>
      <protection locked="0"/>
    </xf>
    <xf numFmtId="0" fontId="48" fillId="0" borderId="0" xfId="0" applyFont="1" applyAlignment="1" applyProtection="1">
      <alignment horizontal="left" vertical="top" wrapText="1"/>
      <protection locked="0"/>
    </xf>
    <xf numFmtId="0" fontId="48" fillId="0" borderId="28" xfId="0" applyFont="1" applyBorder="1" applyAlignment="1" applyProtection="1">
      <alignment horizontal="left" vertical="top" wrapText="1"/>
      <protection locked="0"/>
    </xf>
    <xf numFmtId="0" fontId="48" fillId="0" borderId="21" xfId="0" applyFont="1" applyBorder="1" applyAlignment="1" applyProtection="1">
      <alignment horizontal="left" vertical="top" wrapText="1"/>
      <protection locked="0"/>
    </xf>
    <xf numFmtId="0" fontId="48" fillId="0" borderId="12" xfId="0" applyFont="1" applyBorder="1" applyAlignment="1" applyProtection="1">
      <alignment horizontal="left" vertical="top" wrapText="1"/>
      <protection locked="0"/>
    </xf>
    <xf numFmtId="0" fontId="48" fillId="0" borderId="27" xfId="0" applyFont="1" applyBorder="1" applyAlignment="1" applyProtection="1">
      <alignment horizontal="left" vertical="top" wrapText="1"/>
      <protection locked="0"/>
    </xf>
    <xf numFmtId="0" fontId="48" fillId="33" borderId="14" xfId="0" applyFont="1" applyFill="1" applyBorder="1" applyAlignment="1" applyProtection="1">
      <alignment/>
      <protection locked="0"/>
    </xf>
    <xf numFmtId="0" fontId="45" fillId="0" borderId="10" xfId="0" applyFont="1" applyBorder="1" applyAlignment="1" applyProtection="1">
      <alignment/>
      <protection/>
    </xf>
    <xf numFmtId="0" fontId="48" fillId="0" borderId="0" xfId="0" applyFont="1" applyBorder="1" applyAlignment="1" applyProtection="1">
      <alignment horizontal="left" vertical="top" wrapText="1"/>
      <protection/>
    </xf>
    <xf numFmtId="0" fontId="48" fillId="0" borderId="16" xfId="0" applyFont="1" applyBorder="1" applyAlignment="1" applyProtection="1">
      <alignment wrapText="1"/>
      <protection/>
    </xf>
    <xf numFmtId="0" fontId="48" fillId="0" borderId="0" xfId="0" applyFont="1" applyBorder="1" applyAlignment="1" applyProtection="1">
      <alignment wrapText="1"/>
      <protection/>
    </xf>
    <xf numFmtId="0" fontId="48" fillId="0" borderId="28" xfId="0" applyFont="1" applyBorder="1" applyAlignment="1" applyProtection="1">
      <alignment wrapText="1"/>
      <protection/>
    </xf>
    <xf numFmtId="0" fontId="48" fillId="0" borderId="21" xfId="0" applyFont="1" applyBorder="1" applyAlignment="1" applyProtection="1">
      <alignment wrapText="1"/>
      <protection/>
    </xf>
    <xf numFmtId="0" fontId="48" fillId="0" borderId="12" xfId="0" applyFont="1" applyBorder="1" applyAlignment="1" applyProtection="1">
      <alignment wrapText="1"/>
      <protection/>
    </xf>
    <xf numFmtId="0" fontId="48" fillId="0" borderId="27" xfId="0" applyFont="1" applyBorder="1" applyAlignment="1" applyProtection="1">
      <alignment wrapText="1"/>
      <protection/>
    </xf>
    <xf numFmtId="0" fontId="45" fillId="34" borderId="25" xfId="0" applyFont="1" applyFill="1" applyBorder="1" applyAlignment="1" applyProtection="1">
      <alignment horizontal="left" vertical="top" wrapText="1"/>
      <protection/>
    </xf>
    <xf numFmtId="0" fontId="45" fillId="0" borderId="21" xfId="0" applyFont="1" applyBorder="1" applyAlignment="1" applyProtection="1">
      <alignment horizontal="left" vertical="top" wrapText="1"/>
      <protection/>
    </xf>
    <xf numFmtId="0" fontId="45" fillId="0" borderId="12" xfId="0" applyFont="1" applyBorder="1" applyAlignment="1" applyProtection="1">
      <alignment horizontal="left" vertical="top" wrapText="1"/>
      <protection/>
    </xf>
    <xf numFmtId="0" fontId="45" fillId="0" borderId="27" xfId="0" applyFont="1" applyBorder="1" applyAlignment="1" applyProtection="1">
      <alignment horizontal="left" vertical="top" wrapText="1"/>
      <protection/>
    </xf>
    <xf numFmtId="0" fontId="45" fillId="32" borderId="14" xfId="0" applyFont="1" applyFill="1" applyBorder="1" applyAlignment="1" applyProtection="1">
      <alignment horizontal="left" vertical="top" wrapText="1"/>
      <protection/>
    </xf>
    <xf numFmtId="0" fontId="45" fillId="32" borderId="10" xfId="0" applyFont="1" applyFill="1" applyBorder="1" applyAlignment="1" applyProtection="1">
      <alignment horizontal="left" vertical="top" wrapText="1"/>
      <protection/>
    </xf>
    <xf numFmtId="0" fontId="45" fillId="0" borderId="14" xfId="0" applyFont="1" applyBorder="1" applyAlignment="1" applyProtection="1">
      <alignment horizontal="left" vertical="top" wrapText="1"/>
      <protection/>
    </xf>
    <xf numFmtId="0" fontId="45" fillId="0" borderId="11" xfId="0" applyFont="1" applyBorder="1" applyAlignment="1" applyProtection="1">
      <alignment horizontal="left" vertical="top" wrapText="1"/>
      <protection/>
    </xf>
    <xf numFmtId="0" fontId="45" fillId="32" borderId="34" xfId="0" applyFont="1" applyFill="1" applyBorder="1" applyAlignment="1" applyProtection="1">
      <alignment horizontal="left"/>
      <protection/>
    </xf>
    <xf numFmtId="0" fontId="26" fillId="0" borderId="24" xfId="0" applyFont="1" applyBorder="1" applyAlignment="1" applyProtection="1">
      <alignment horizontal="left" vertical="top" wrapText="1"/>
      <protection/>
    </xf>
    <xf numFmtId="0" fontId="26" fillId="0" borderId="20" xfId="0" applyFont="1" applyBorder="1" applyAlignment="1" applyProtection="1">
      <alignment horizontal="left" vertical="top" wrapText="1"/>
      <protection/>
    </xf>
    <xf numFmtId="0" fontId="16" fillId="33" borderId="15" xfId="0" applyFont="1" applyFill="1" applyBorder="1" applyAlignment="1" applyProtection="1">
      <alignment horizontal="left" vertical="top"/>
      <protection locked="0"/>
    </xf>
    <xf numFmtId="0" fontId="94" fillId="33" borderId="0" xfId="0" applyFont="1" applyFill="1" applyBorder="1" applyAlignment="1" applyProtection="1">
      <alignment horizontal="left" vertical="top"/>
      <protection locked="0"/>
    </xf>
    <xf numFmtId="0" fontId="94" fillId="33" borderId="12" xfId="0" applyFont="1" applyFill="1" applyBorder="1" applyAlignment="1" applyProtection="1">
      <alignment horizontal="left" vertical="top"/>
      <protection locked="0"/>
    </xf>
    <xf numFmtId="0" fontId="16" fillId="33" borderId="24" xfId="0" applyFont="1" applyFill="1" applyBorder="1" applyAlignment="1" applyProtection="1">
      <alignment horizontal="left" vertical="top"/>
      <protection locked="0"/>
    </xf>
    <xf numFmtId="0" fontId="94" fillId="33" borderId="23" xfId="0" applyFont="1" applyFill="1" applyBorder="1" applyAlignment="1" applyProtection="1">
      <alignment horizontal="left" vertical="top"/>
      <protection locked="0"/>
    </xf>
    <xf numFmtId="0" fontId="94" fillId="33" borderId="20" xfId="0" applyFont="1" applyFill="1" applyBorder="1" applyAlignment="1" applyProtection="1">
      <alignment horizontal="left" vertical="top"/>
      <protection locked="0"/>
    </xf>
    <xf numFmtId="0" fontId="16" fillId="33" borderId="23" xfId="0" applyFont="1" applyFill="1" applyBorder="1" applyAlignment="1" applyProtection="1">
      <alignment horizontal="left" vertical="top"/>
      <protection locked="0"/>
    </xf>
    <xf numFmtId="0" fontId="16" fillId="33" borderId="20" xfId="0" applyFont="1" applyFill="1" applyBorder="1" applyAlignment="1" applyProtection="1">
      <alignment horizontal="left" vertical="top"/>
      <protection locked="0"/>
    </xf>
    <xf numFmtId="14" fontId="16" fillId="33" borderId="24" xfId="0" applyNumberFormat="1" applyFont="1" applyFill="1" applyBorder="1" applyAlignment="1" applyProtection="1">
      <alignment horizontal="left" vertical="top"/>
      <protection locked="0"/>
    </xf>
    <xf numFmtId="0" fontId="16" fillId="33" borderId="24" xfId="0"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5" xfId="57"/>
    <cellStyle name="Normal_Sources &amp; Uses" xfId="58"/>
    <cellStyle name="Note" xfId="59"/>
    <cellStyle name="Output" xfId="60"/>
    <cellStyle name="Percent" xfId="61"/>
    <cellStyle name="Title" xfId="62"/>
    <cellStyle name="Total" xfId="63"/>
    <cellStyle name="Warning Text" xfId="64"/>
  </cellStyles>
  <dxfs count="14">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43"/>
        </patternFill>
      </fill>
    </dxf>
    <dxf>
      <fill>
        <patternFill>
          <bgColor indexed="43"/>
        </patternFill>
      </fill>
    </dxf>
    <dxf>
      <fill>
        <patternFill>
          <bgColor indexed="43"/>
        </patternFill>
      </fill>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609600</xdr:colOff>
      <xdr:row>58</xdr:row>
      <xdr:rowOff>0</xdr:rowOff>
    </xdr:from>
    <xdr:to>
      <xdr:col>61</xdr:col>
      <xdr:colOff>0</xdr:colOff>
      <xdr:row>122</xdr:row>
      <xdr:rowOff>19050</xdr:rowOff>
    </xdr:to>
    <xdr:pic>
      <xdr:nvPicPr>
        <xdr:cNvPr id="1" name="Picture 2"/>
        <xdr:cNvPicPr preferRelativeResize="1">
          <a:picLocks noChangeAspect="1"/>
        </xdr:cNvPicPr>
      </xdr:nvPicPr>
      <xdr:blipFill>
        <a:blip r:embed="rId1"/>
        <a:srcRect l="58445" r="7905"/>
        <a:stretch>
          <a:fillRect/>
        </a:stretch>
      </xdr:blipFill>
      <xdr:spPr>
        <a:xfrm>
          <a:off x="29317950" y="18345150"/>
          <a:ext cx="12192000" cy="10106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cy.mcaulay@ventura.org" TargetMode="External" /><Relationship Id="rId2" Type="http://schemas.openxmlformats.org/officeDocument/2006/relationships/hyperlink" Target="mailto:tracy.mcaulay@ventura.org" TargetMode="External" /><Relationship Id="rId3" Type="http://schemas.openxmlformats.org/officeDocument/2006/relationships/hyperlink" Target="mailto:tracy.mcaulay@ventura.org"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hcd.ca.gov/grants-funding/active-funding/mhp/docs/round-1-mhp-final-guidelines.pdf"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N54"/>
  <sheetViews>
    <sheetView view="pageBreakPreview" zoomScaleSheetLayoutView="100" zoomScalePageLayoutView="0" workbookViewId="0" topLeftCell="A46">
      <selection activeCell="E57" sqref="E57"/>
    </sheetView>
  </sheetViews>
  <sheetFormatPr defaultColWidth="9.140625" defaultRowHeight="15"/>
  <cols>
    <col min="1" max="14" width="10.7109375" style="1" customWidth="1"/>
    <col min="15" max="16384" width="9.140625" style="1" customWidth="1"/>
  </cols>
  <sheetData>
    <row r="1" spans="1:14" s="68" customFormat="1" ht="30" customHeight="1">
      <c r="A1" s="502" t="s">
        <v>701</v>
      </c>
      <c r="B1" s="503"/>
      <c r="C1" s="503"/>
      <c r="D1" s="503"/>
      <c r="E1" s="503"/>
      <c r="F1" s="503"/>
      <c r="G1" s="503"/>
      <c r="H1" s="63"/>
      <c r="I1" s="63"/>
      <c r="J1" s="63"/>
      <c r="K1" s="63"/>
      <c r="L1" s="63"/>
      <c r="M1" s="63"/>
      <c r="N1" s="64"/>
    </row>
    <row r="2" s="37" customFormat="1" ht="15">
      <c r="A2" s="42" t="s">
        <v>349</v>
      </c>
    </row>
    <row r="3" spans="1:14" s="37" customFormat="1" ht="15">
      <c r="A3" s="499"/>
      <c r="B3" s="500"/>
      <c r="C3" s="500"/>
      <c r="D3" s="500"/>
      <c r="E3" s="500"/>
      <c r="F3" s="500"/>
      <c r="G3" s="500"/>
      <c r="H3" s="500"/>
      <c r="I3" s="500"/>
      <c r="J3" s="500"/>
      <c r="K3" s="500"/>
      <c r="L3" s="500"/>
      <c r="M3" s="500"/>
      <c r="N3" s="501"/>
    </row>
    <row r="4" spans="1:14" s="37" customFormat="1" ht="31.5" customHeight="1">
      <c r="A4" s="499" t="s">
        <v>720</v>
      </c>
      <c r="B4" s="500"/>
      <c r="C4" s="500"/>
      <c r="D4" s="500"/>
      <c r="E4" s="500"/>
      <c r="F4" s="500"/>
      <c r="G4" s="500"/>
      <c r="H4" s="500"/>
      <c r="I4" s="500"/>
      <c r="J4" s="500"/>
      <c r="K4" s="500"/>
      <c r="L4" s="500"/>
      <c r="M4" s="500"/>
      <c r="N4" s="501"/>
    </row>
    <row r="5" spans="1:14" s="37" customFormat="1" ht="31.5" customHeight="1">
      <c r="A5" s="499" t="s">
        <v>697</v>
      </c>
      <c r="B5" s="500"/>
      <c r="C5" s="500"/>
      <c r="D5" s="500"/>
      <c r="E5" s="500"/>
      <c r="F5" s="500"/>
      <c r="G5" s="500"/>
      <c r="H5" s="500"/>
      <c r="I5" s="500"/>
      <c r="J5" s="500"/>
      <c r="K5" s="500"/>
      <c r="L5" s="500"/>
      <c r="M5" s="500"/>
      <c r="N5" s="501"/>
    </row>
    <row r="6" spans="1:14" s="37" customFormat="1" ht="30.75" customHeight="1">
      <c r="A6" s="504" t="s">
        <v>721</v>
      </c>
      <c r="B6" s="500"/>
      <c r="C6" s="500"/>
      <c r="D6" s="500"/>
      <c r="E6" s="500"/>
      <c r="F6" s="500"/>
      <c r="G6" s="500"/>
      <c r="H6" s="500"/>
      <c r="I6" s="500"/>
      <c r="J6" s="500"/>
      <c r="K6" s="500"/>
      <c r="L6" s="500"/>
      <c r="M6" s="500"/>
      <c r="N6" s="501"/>
    </row>
    <row r="7" spans="1:14" s="37" customFormat="1" ht="15">
      <c r="A7" s="499" t="s">
        <v>492</v>
      </c>
      <c r="B7" s="500"/>
      <c r="C7" s="500"/>
      <c r="D7" s="500"/>
      <c r="E7" s="500"/>
      <c r="F7" s="500"/>
      <c r="G7" s="500"/>
      <c r="H7" s="500"/>
      <c r="I7" s="500"/>
      <c r="J7" s="500"/>
      <c r="K7" s="500"/>
      <c r="L7" s="500"/>
      <c r="M7" s="500"/>
      <c r="N7" s="501"/>
    </row>
    <row r="8" spans="1:14" s="37" customFormat="1" ht="15">
      <c r="A8" s="499"/>
      <c r="B8" s="500"/>
      <c r="C8" s="500"/>
      <c r="D8" s="500"/>
      <c r="E8" s="500"/>
      <c r="F8" s="500"/>
      <c r="G8" s="500"/>
      <c r="H8" s="500"/>
      <c r="I8" s="500"/>
      <c r="J8" s="500"/>
      <c r="K8" s="500"/>
      <c r="L8" s="500"/>
      <c r="M8" s="500"/>
      <c r="N8" s="501"/>
    </row>
    <row r="9" spans="1:14" s="37" customFormat="1" ht="15">
      <c r="A9" s="505" t="s">
        <v>477</v>
      </c>
      <c r="B9" s="506"/>
      <c r="C9" s="506"/>
      <c r="D9" s="506"/>
      <c r="E9" s="506"/>
      <c r="F9" s="506"/>
      <c r="G9" s="506"/>
      <c r="H9" s="506"/>
      <c r="I9" s="506"/>
      <c r="J9" s="506"/>
      <c r="K9" s="506"/>
      <c r="L9" s="506"/>
      <c r="M9" s="506"/>
      <c r="N9" s="507"/>
    </row>
    <row r="10" spans="1:14" s="37" customFormat="1" ht="30.75" customHeight="1">
      <c r="A10" s="499"/>
      <c r="B10" s="500"/>
      <c r="C10" s="500"/>
      <c r="D10" s="500"/>
      <c r="E10" s="500"/>
      <c r="F10" s="500"/>
      <c r="G10" s="500"/>
      <c r="H10" s="500"/>
      <c r="I10" s="500"/>
      <c r="J10" s="500"/>
      <c r="K10" s="500"/>
      <c r="L10" s="500"/>
      <c r="M10" s="500"/>
      <c r="N10" s="501"/>
    </row>
    <row r="11" spans="1:14" s="37" customFormat="1" ht="48" customHeight="1">
      <c r="A11" s="499" t="s">
        <v>567</v>
      </c>
      <c r="B11" s="500"/>
      <c r="C11" s="500"/>
      <c r="D11" s="500"/>
      <c r="E11" s="500"/>
      <c r="F11" s="500"/>
      <c r="G11" s="500"/>
      <c r="H11" s="500"/>
      <c r="I11" s="500"/>
      <c r="J11" s="500"/>
      <c r="K11" s="500"/>
      <c r="L11" s="500"/>
      <c r="M11" s="500"/>
      <c r="N11" s="501"/>
    </row>
    <row r="12" spans="1:14" s="37" customFormat="1" ht="20.25" customHeight="1">
      <c r="A12" s="499" t="s">
        <v>702</v>
      </c>
      <c r="B12" s="500"/>
      <c r="C12" s="500"/>
      <c r="D12" s="500"/>
      <c r="E12" s="500"/>
      <c r="F12" s="500"/>
      <c r="G12" s="500"/>
      <c r="H12" s="500"/>
      <c r="I12" s="500"/>
      <c r="J12" s="500"/>
      <c r="K12" s="500"/>
      <c r="L12" s="500"/>
      <c r="M12" s="500"/>
      <c r="N12" s="501"/>
    </row>
    <row r="13" spans="1:14" s="37" customFormat="1" ht="15">
      <c r="A13" s="499" t="s">
        <v>703</v>
      </c>
      <c r="B13" s="500"/>
      <c r="C13" s="500"/>
      <c r="D13" s="500"/>
      <c r="E13" s="500"/>
      <c r="F13" s="500"/>
      <c r="G13" s="500"/>
      <c r="H13" s="500"/>
      <c r="I13" s="500"/>
      <c r="J13" s="500"/>
      <c r="K13" s="500"/>
      <c r="L13" s="500"/>
      <c r="M13" s="500"/>
      <c r="N13" s="501"/>
    </row>
    <row r="14" spans="1:14" s="37" customFormat="1" ht="15">
      <c r="A14" s="499"/>
      <c r="B14" s="500"/>
      <c r="C14" s="500"/>
      <c r="D14" s="500"/>
      <c r="E14" s="500"/>
      <c r="F14" s="500"/>
      <c r="G14" s="500"/>
      <c r="H14" s="500"/>
      <c r="I14" s="500"/>
      <c r="J14" s="500"/>
      <c r="K14" s="500"/>
      <c r="L14" s="500"/>
      <c r="M14" s="500"/>
      <c r="N14" s="501"/>
    </row>
    <row r="15" spans="1:14" s="37" customFormat="1" ht="15">
      <c r="A15" s="505" t="s">
        <v>478</v>
      </c>
      <c r="B15" s="506"/>
      <c r="C15" s="506"/>
      <c r="D15" s="506"/>
      <c r="E15" s="506"/>
      <c r="F15" s="506"/>
      <c r="G15" s="506"/>
      <c r="H15" s="506"/>
      <c r="I15" s="506"/>
      <c r="J15" s="506"/>
      <c r="K15" s="506"/>
      <c r="L15" s="506"/>
      <c r="M15" s="506"/>
      <c r="N15" s="507"/>
    </row>
    <row r="16" spans="1:14" s="37" customFormat="1" ht="15.75" customHeight="1">
      <c r="A16" s="499" t="s">
        <v>487</v>
      </c>
      <c r="B16" s="500"/>
      <c r="C16" s="500"/>
      <c r="D16" s="500"/>
      <c r="E16" s="500"/>
      <c r="F16" s="500"/>
      <c r="G16" s="500"/>
      <c r="H16" s="500"/>
      <c r="I16" s="500"/>
      <c r="J16" s="500"/>
      <c r="K16" s="500"/>
      <c r="L16" s="500"/>
      <c r="M16" s="500"/>
      <c r="N16" s="501"/>
    </row>
    <row r="17" spans="1:14" s="37" customFormat="1" ht="18" customHeight="1">
      <c r="A17" s="499" t="s">
        <v>722</v>
      </c>
      <c r="B17" s="500"/>
      <c r="C17" s="500"/>
      <c r="D17" s="500"/>
      <c r="E17" s="500"/>
      <c r="F17" s="500"/>
      <c r="G17" s="500"/>
      <c r="H17" s="500"/>
      <c r="I17" s="500"/>
      <c r="J17" s="500"/>
      <c r="K17" s="500"/>
      <c r="L17" s="500"/>
      <c r="M17" s="500"/>
      <c r="N17" s="501"/>
    </row>
    <row r="18" spans="1:14" s="37" customFormat="1" ht="15.75" customHeight="1">
      <c r="A18" s="499" t="s">
        <v>723</v>
      </c>
      <c r="B18" s="500"/>
      <c r="C18" s="500"/>
      <c r="D18" s="500"/>
      <c r="E18" s="500"/>
      <c r="F18" s="500"/>
      <c r="G18" s="500"/>
      <c r="H18" s="500"/>
      <c r="I18" s="500"/>
      <c r="J18" s="500"/>
      <c r="K18" s="500"/>
      <c r="L18" s="500"/>
      <c r="M18" s="500"/>
      <c r="N18" s="501"/>
    </row>
    <row r="19" spans="1:14" s="37" customFormat="1" ht="31.5" customHeight="1">
      <c r="A19" s="499" t="s">
        <v>479</v>
      </c>
      <c r="B19" s="500"/>
      <c r="C19" s="500"/>
      <c r="D19" s="500"/>
      <c r="E19" s="500"/>
      <c r="F19" s="500"/>
      <c r="G19" s="500"/>
      <c r="H19" s="500"/>
      <c r="I19" s="500"/>
      <c r="J19" s="500"/>
      <c r="K19" s="500"/>
      <c r="L19" s="500"/>
      <c r="M19" s="500"/>
      <c r="N19" s="501"/>
    </row>
    <row r="20" spans="1:14" s="37" customFormat="1" ht="15.75" customHeight="1">
      <c r="A20" s="499" t="s">
        <v>568</v>
      </c>
      <c r="B20" s="500"/>
      <c r="C20" s="500"/>
      <c r="D20" s="500"/>
      <c r="E20" s="500"/>
      <c r="F20" s="500"/>
      <c r="G20" s="500"/>
      <c r="H20" s="500"/>
      <c r="I20" s="500"/>
      <c r="J20" s="500"/>
      <c r="K20" s="500"/>
      <c r="L20" s="500"/>
      <c r="M20" s="500"/>
      <c r="N20" s="501"/>
    </row>
    <row r="21" spans="1:14" s="37" customFormat="1" ht="31.5" customHeight="1">
      <c r="A21" s="499" t="s">
        <v>704</v>
      </c>
      <c r="B21" s="500"/>
      <c r="C21" s="500"/>
      <c r="D21" s="500"/>
      <c r="E21" s="500"/>
      <c r="F21" s="500"/>
      <c r="G21" s="500"/>
      <c r="H21" s="500"/>
      <c r="I21" s="500"/>
      <c r="J21" s="500"/>
      <c r="K21" s="500"/>
      <c r="L21" s="500"/>
      <c r="M21" s="500"/>
      <c r="N21" s="501"/>
    </row>
    <row r="22" spans="1:14" s="37" customFormat="1" ht="15">
      <c r="A22" s="499"/>
      <c r="B22" s="500"/>
      <c r="C22" s="500"/>
      <c r="D22" s="500"/>
      <c r="E22" s="500"/>
      <c r="F22" s="500"/>
      <c r="G22" s="500"/>
      <c r="H22" s="500"/>
      <c r="I22" s="500"/>
      <c r="J22" s="500"/>
      <c r="K22" s="500"/>
      <c r="L22" s="500"/>
      <c r="M22" s="500"/>
      <c r="N22" s="501"/>
    </row>
    <row r="23" spans="1:14" s="37" customFormat="1" ht="15">
      <c r="A23" s="505" t="s">
        <v>488</v>
      </c>
      <c r="B23" s="506"/>
      <c r="C23" s="506"/>
      <c r="D23" s="506"/>
      <c r="E23" s="506"/>
      <c r="F23" s="506"/>
      <c r="G23" s="506"/>
      <c r="H23" s="506"/>
      <c r="I23" s="506"/>
      <c r="J23" s="506"/>
      <c r="K23" s="506"/>
      <c r="L23" s="506"/>
      <c r="M23" s="506"/>
      <c r="N23" s="507"/>
    </row>
    <row r="24" spans="1:14" s="37" customFormat="1" ht="36" customHeight="1">
      <c r="A24" s="499" t="s">
        <v>489</v>
      </c>
      <c r="B24" s="500"/>
      <c r="C24" s="500"/>
      <c r="D24" s="500"/>
      <c r="E24" s="500"/>
      <c r="F24" s="500"/>
      <c r="G24" s="500"/>
      <c r="H24" s="500"/>
      <c r="I24" s="500"/>
      <c r="J24" s="500"/>
      <c r="K24" s="500"/>
      <c r="L24" s="500"/>
      <c r="M24" s="500"/>
      <c r="N24" s="501"/>
    </row>
    <row r="25" spans="1:14" s="37" customFormat="1" ht="15">
      <c r="A25" s="499" t="s">
        <v>480</v>
      </c>
      <c r="B25" s="500"/>
      <c r="C25" s="500"/>
      <c r="D25" s="500"/>
      <c r="E25" s="500"/>
      <c r="F25" s="500"/>
      <c r="G25" s="500"/>
      <c r="H25" s="500"/>
      <c r="I25" s="500"/>
      <c r="J25" s="500"/>
      <c r="K25" s="500"/>
      <c r="L25" s="500"/>
      <c r="M25" s="500"/>
      <c r="N25" s="501"/>
    </row>
    <row r="26" spans="1:14" s="37" customFormat="1" ht="31.5" customHeight="1">
      <c r="A26" s="499" t="s">
        <v>730</v>
      </c>
      <c r="B26" s="500"/>
      <c r="C26" s="500"/>
      <c r="D26" s="500"/>
      <c r="E26" s="500"/>
      <c r="F26" s="500"/>
      <c r="G26" s="500"/>
      <c r="H26" s="500"/>
      <c r="I26" s="500"/>
      <c r="J26" s="500"/>
      <c r="K26" s="500"/>
      <c r="L26" s="500"/>
      <c r="M26" s="500"/>
      <c r="N26" s="501"/>
    </row>
    <row r="27" spans="1:14" s="37" customFormat="1" ht="15">
      <c r="A27" s="499"/>
      <c r="B27" s="500"/>
      <c r="C27" s="500"/>
      <c r="D27" s="500"/>
      <c r="E27" s="500"/>
      <c r="F27" s="500"/>
      <c r="G27" s="500"/>
      <c r="H27" s="500"/>
      <c r="I27" s="500"/>
      <c r="J27" s="500"/>
      <c r="K27" s="500"/>
      <c r="L27" s="500"/>
      <c r="M27" s="500"/>
      <c r="N27" s="501"/>
    </row>
    <row r="28" spans="1:14" s="37" customFormat="1" ht="15">
      <c r="A28" s="505" t="s">
        <v>381</v>
      </c>
      <c r="B28" s="506"/>
      <c r="C28" s="506"/>
      <c r="D28" s="506"/>
      <c r="E28" s="506"/>
      <c r="F28" s="506"/>
      <c r="G28" s="506"/>
      <c r="H28" s="506"/>
      <c r="I28" s="506"/>
      <c r="J28" s="506"/>
      <c r="K28" s="506"/>
      <c r="L28" s="506"/>
      <c r="M28" s="506"/>
      <c r="N28" s="507"/>
    </row>
    <row r="29" spans="1:14" s="37" customFormat="1" ht="47.25" customHeight="1">
      <c r="A29" s="499" t="s">
        <v>725</v>
      </c>
      <c r="B29" s="500"/>
      <c r="C29" s="500"/>
      <c r="D29" s="500"/>
      <c r="E29" s="500"/>
      <c r="F29" s="500"/>
      <c r="G29" s="500"/>
      <c r="H29" s="500"/>
      <c r="I29" s="500"/>
      <c r="J29" s="500"/>
      <c r="K29" s="500"/>
      <c r="L29" s="500"/>
      <c r="M29" s="500"/>
      <c r="N29" s="501"/>
    </row>
    <row r="30" spans="1:14" s="37" customFormat="1" ht="15">
      <c r="A30" s="499" t="s">
        <v>705</v>
      </c>
      <c r="B30" s="500"/>
      <c r="C30" s="500"/>
      <c r="D30" s="500"/>
      <c r="E30" s="500"/>
      <c r="F30" s="500"/>
      <c r="G30" s="500"/>
      <c r="H30" s="500"/>
      <c r="I30" s="500"/>
      <c r="J30" s="500"/>
      <c r="K30" s="500"/>
      <c r="L30" s="500"/>
      <c r="M30" s="500"/>
      <c r="N30" s="501"/>
    </row>
    <row r="31" spans="1:14" s="37" customFormat="1" ht="48" customHeight="1">
      <c r="A31" s="499" t="s">
        <v>726</v>
      </c>
      <c r="B31" s="500"/>
      <c r="C31" s="500"/>
      <c r="D31" s="500"/>
      <c r="E31" s="500"/>
      <c r="F31" s="500"/>
      <c r="G31" s="500"/>
      <c r="H31" s="500"/>
      <c r="I31" s="500"/>
      <c r="J31" s="500"/>
      <c r="K31" s="500"/>
      <c r="L31" s="500"/>
      <c r="M31" s="500"/>
      <c r="N31" s="501"/>
    </row>
    <row r="32" spans="1:14" s="37" customFormat="1" ht="15">
      <c r="A32" s="499"/>
      <c r="B32" s="500"/>
      <c r="C32" s="500"/>
      <c r="D32" s="500"/>
      <c r="E32" s="500"/>
      <c r="F32" s="500"/>
      <c r="G32" s="500"/>
      <c r="H32" s="500"/>
      <c r="I32" s="500"/>
      <c r="J32" s="500"/>
      <c r="K32" s="500"/>
      <c r="L32" s="500"/>
      <c r="M32" s="500"/>
      <c r="N32" s="501"/>
    </row>
    <row r="33" spans="1:14" s="37" customFormat="1" ht="15.75" customHeight="1">
      <c r="A33" s="505" t="s">
        <v>472</v>
      </c>
      <c r="B33" s="506"/>
      <c r="C33" s="506"/>
      <c r="D33" s="506"/>
      <c r="E33" s="506"/>
      <c r="F33" s="506"/>
      <c r="G33" s="506"/>
      <c r="H33" s="506"/>
      <c r="I33" s="506"/>
      <c r="J33" s="506"/>
      <c r="K33" s="506"/>
      <c r="L33" s="506"/>
      <c r="M33" s="506"/>
      <c r="N33" s="507"/>
    </row>
    <row r="34" spans="1:14" s="37" customFormat="1" ht="99" customHeight="1">
      <c r="A34" s="499" t="s">
        <v>727</v>
      </c>
      <c r="B34" s="500"/>
      <c r="C34" s="500"/>
      <c r="D34" s="500"/>
      <c r="E34" s="500"/>
      <c r="F34" s="500"/>
      <c r="G34" s="500"/>
      <c r="H34" s="500"/>
      <c r="I34" s="500"/>
      <c r="J34" s="500"/>
      <c r="K34" s="500"/>
      <c r="L34" s="500"/>
      <c r="M34" s="500"/>
      <c r="N34" s="501"/>
    </row>
    <row r="35" spans="1:14" s="37" customFormat="1" ht="49.5" customHeight="1">
      <c r="A35" s="499" t="s">
        <v>728</v>
      </c>
      <c r="B35" s="500"/>
      <c r="C35" s="500"/>
      <c r="D35" s="500"/>
      <c r="E35" s="500"/>
      <c r="F35" s="500"/>
      <c r="G35" s="500"/>
      <c r="H35" s="500"/>
      <c r="I35" s="500"/>
      <c r="J35" s="500"/>
      <c r="K35" s="500"/>
      <c r="L35" s="500"/>
      <c r="M35" s="500"/>
      <c r="N35" s="501"/>
    </row>
    <row r="36" spans="1:14" s="37" customFormat="1" ht="31.5" customHeight="1">
      <c r="A36" s="499" t="s">
        <v>508</v>
      </c>
      <c r="B36" s="500"/>
      <c r="C36" s="500"/>
      <c r="D36" s="500"/>
      <c r="E36" s="500"/>
      <c r="F36" s="500"/>
      <c r="G36" s="500"/>
      <c r="H36" s="500"/>
      <c r="I36" s="500"/>
      <c r="J36" s="500"/>
      <c r="K36" s="500"/>
      <c r="L36" s="500"/>
      <c r="M36" s="500"/>
      <c r="N36" s="501"/>
    </row>
    <row r="37" spans="1:14" s="37" customFormat="1" ht="47.25" customHeight="1">
      <c r="A37" s="499" t="s">
        <v>729</v>
      </c>
      <c r="B37" s="500"/>
      <c r="C37" s="500"/>
      <c r="D37" s="500"/>
      <c r="E37" s="500"/>
      <c r="F37" s="500"/>
      <c r="G37" s="500"/>
      <c r="H37" s="500"/>
      <c r="I37" s="500"/>
      <c r="J37" s="500"/>
      <c r="K37" s="500"/>
      <c r="L37" s="500"/>
      <c r="M37" s="500"/>
      <c r="N37" s="501"/>
    </row>
    <row r="38" spans="1:14" s="37" customFormat="1" ht="15">
      <c r="A38" s="499"/>
      <c r="B38" s="500"/>
      <c r="C38" s="500"/>
      <c r="D38" s="500"/>
      <c r="E38" s="500"/>
      <c r="F38" s="500"/>
      <c r="G38" s="500"/>
      <c r="H38" s="500"/>
      <c r="I38" s="500"/>
      <c r="J38" s="500"/>
      <c r="K38" s="500"/>
      <c r="L38" s="500"/>
      <c r="M38" s="500"/>
      <c r="N38" s="501"/>
    </row>
    <row r="39" spans="1:14" s="37" customFormat="1" ht="15">
      <c r="A39" s="505" t="s">
        <v>364</v>
      </c>
      <c r="B39" s="506"/>
      <c r="C39" s="506"/>
      <c r="D39" s="506"/>
      <c r="E39" s="506"/>
      <c r="F39" s="506"/>
      <c r="G39" s="506"/>
      <c r="H39" s="506"/>
      <c r="I39" s="506"/>
      <c r="J39" s="506"/>
      <c r="K39" s="506"/>
      <c r="L39" s="506"/>
      <c r="M39" s="506"/>
      <c r="N39" s="507"/>
    </row>
    <row r="40" spans="1:14" s="37" customFormat="1" ht="15">
      <c r="A40" s="499" t="s">
        <v>481</v>
      </c>
      <c r="B40" s="500"/>
      <c r="C40" s="500"/>
      <c r="D40" s="500"/>
      <c r="E40" s="500"/>
      <c r="F40" s="500"/>
      <c r="G40" s="500"/>
      <c r="H40" s="500"/>
      <c r="I40" s="500"/>
      <c r="J40" s="500"/>
      <c r="K40" s="500"/>
      <c r="L40" s="500"/>
      <c r="M40" s="500"/>
      <c r="N40" s="501"/>
    </row>
    <row r="41" spans="1:14" s="37" customFormat="1" ht="15">
      <c r="A41" s="499"/>
      <c r="B41" s="500"/>
      <c r="C41" s="500"/>
      <c r="D41" s="500"/>
      <c r="E41" s="500"/>
      <c r="F41" s="500"/>
      <c r="G41" s="500"/>
      <c r="H41" s="500"/>
      <c r="I41" s="500"/>
      <c r="J41" s="500"/>
      <c r="K41" s="500"/>
      <c r="L41" s="500"/>
      <c r="M41" s="500"/>
      <c r="N41" s="501"/>
    </row>
    <row r="42" spans="1:14" s="37" customFormat="1" ht="15">
      <c r="A42" s="505" t="s">
        <v>482</v>
      </c>
      <c r="B42" s="506"/>
      <c r="C42" s="506"/>
      <c r="D42" s="506"/>
      <c r="E42" s="506"/>
      <c r="F42" s="506"/>
      <c r="G42" s="506"/>
      <c r="H42" s="506"/>
      <c r="I42" s="506"/>
      <c r="J42" s="506"/>
      <c r="K42" s="506"/>
      <c r="L42" s="506"/>
      <c r="M42" s="506"/>
      <c r="N42" s="507"/>
    </row>
    <row r="43" spans="1:14" s="37" customFormat="1" ht="15">
      <c r="A43" s="499" t="s">
        <v>483</v>
      </c>
      <c r="B43" s="500"/>
      <c r="C43" s="500"/>
      <c r="D43" s="500"/>
      <c r="E43" s="500"/>
      <c r="F43" s="500"/>
      <c r="G43" s="500"/>
      <c r="H43" s="500"/>
      <c r="I43" s="500"/>
      <c r="J43" s="500"/>
      <c r="K43" s="500"/>
      <c r="L43" s="500"/>
      <c r="M43" s="500"/>
      <c r="N43" s="501"/>
    </row>
    <row r="44" spans="1:14" s="37" customFormat="1" ht="15">
      <c r="A44" s="499" t="s">
        <v>484</v>
      </c>
      <c r="B44" s="500"/>
      <c r="C44" s="500"/>
      <c r="D44" s="500"/>
      <c r="E44" s="500"/>
      <c r="F44" s="500"/>
      <c r="G44" s="500"/>
      <c r="H44" s="500"/>
      <c r="I44" s="500"/>
      <c r="J44" s="500"/>
      <c r="K44" s="500"/>
      <c r="L44" s="500"/>
      <c r="M44" s="500"/>
      <c r="N44" s="501"/>
    </row>
    <row r="45" spans="1:14" s="37" customFormat="1" ht="15">
      <c r="A45" s="499"/>
      <c r="B45" s="500"/>
      <c r="C45" s="500"/>
      <c r="D45" s="500"/>
      <c r="E45" s="500"/>
      <c r="F45" s="500"/>
      <c r="G45" s="500"/>
      <c r="H45" s="500"/>
      <c r="I45" s="500"/>
      <c r="J45" s="500"/>
      <c r="K45" s="500"/>
      <c r="L45" s="500"/>
      <c r="M45" s="500"/>
      <c r="N45" s="501"/>
    </row>
    <row r="46" spans="1:14" s="37" customFormat="1" ht="15">
      <c r="A46" s="505" t="s">
        <v>466</v>
      </c>
      <c r="B46" s="506"/>
      <c r="C46" s="506"/>
      <c r="D46" s="506"/>
      <c r="E46" s="506"/>
      <c r="F46" s="506"/>
      <c r="G46" s="506"/>
      <c r="H46" s="506"/>
      <c r="I46" s="506"/>
      <c r="J46" s="506"/>
      <c r="K46" s="506"/>
      <c r="L46" s="506"/>
      <c r="M46" s="506"/>
      <c r="N46" s="507"/>
    </row>
    <row r="47" spans="1:14" s="37" customFormat="1" ht="17.25" customHeight="1">
      <c r="A47" s="499" t="s">
        <v>490</v>
      </c>
      <c r="B47" s="500"/>
      <c r="C47" s="500"/>
      <c r="D47" s="500"/>
      <c r="E47" s="500"/>
      <c r="F47" s="500"/>
      <c r="G47" s="500"/>
      <c r="H47" s="500"/>
      <c r="I47" s="500"/>
      <c r="J47" s="500"/>
      <c r="K47" s="500"/>
      <c r="L47" s="500"/>
      <c r="M47" s="500"/>
      <c r="N47" s="501"/>
    </row>
    <row r="48" spans="1:14" s="37" customFormat="1" ht="49.5" customHeight="1">
      <c r="A48" s="499" t="s">
        <v>491</v>
      </c>
      <c r="B48" s="500"/>
      <c r="C48" s="500"/>
      <c r="D48" s="500"/>
      <c r="E48" s="500"/>
      <c r="F48" s="500"/>
      <c r="G48" s="500"/>
      <c r="H48" s="500"/>
      <c r="I48" s="500"/>
      <c r="J48" s="500"/>
      <c r="K48" s="500"/>
      <c r="L48" s="500"/>
      <c r="M48" s="500"/>
      <c r="N48" s="501"/>
    </row>
    <row r="49" spans="1:14" s="37" customFormat="1" ht="15">
      <c r="A49" s="499"/>
      <c r="B49" s="500"/>
      <c r="C49" s="500"/>
      <c r="D49" s="500"/>
      <c r="E49" s="500"/>
      <c r="F49" s="500"/>
      <c r="G49" s="500"/>
      <c r="H49" s="500"/>
      <c r="I49" s="500"/>
      <c r="J49" s="500"/>
      <c r="K49" s="500"/>
      <c r="L49" s="500"/>
      <c r="M49" s="500"/>
      <c r="N49" s="501"/>
    </row>
    <row r="50" spans="1:14" s="37" customFormat="1" ht="15">
      <c r="A50" s="505" t="s">
        <v>485</v>
      </c>
      <c r="B50" s="506"/>
      <c r="C50" s="506"/>
      <c r="D50" s="506"/>
      <c r="E50" s="506"/>
      <c r="F50" s="506"/>
      <c r="G50" s="506"/>
      <c r="H50" s="506"/>
      <c r="I50" s="506"/>
      <c r="J50" s="506"/>
      <c r="K50" s="506"/>
      <c r="L50" s="506"/>
      <c r="M50" s="506"/>
      <c r="N50" s="507"/>
    </row>
    <row r="51" spans="1:14" s="37" customFormat="1" ht="15">
      <c r="A51" s="499" t="s">
        <v>486</v>
      </c>
      <c r="B51" s="500"/>
      <c r="C51" s="500"/>
      <c r="D51" s="500"/>
      <c r="E51" s="500"/>
      <c r="F51" s="500"/>
      <c r="G51" s="500"/>
      <c r="H51" s="500"/>
      <c r="I51" s="500"/>
      <c r="J51" s="500"/>
      <c r="K51" s="500"/>
      <c r="L51" s="500"/>
      <c r="M51" s="500"/>
      <c r="N51" s="501"/>
    </row>
    <row r="52" spans="1:14" s="37" customFormat="1" ht="15">
      <c r="A52" s="499"/>
      <c r="B52" s="500"/>
      <c r="C52" s="500"/>
      <c r="D52" s="500"/>
      <c r="E52" s="500"/>
      <c r="F52" s="500"/>
      <c r="G52" s="500"/>
      <c r="H52" s="500"/>
      <c r="I52" s="500"/>
      <c r="J52" s="500"/>
      <c r="K52" s="500"/>
      <c r="L52" s="500"/>
      <c r="M52" s="500"/>
      <c r="N52" s="501"/>
    </row>
    <row r="53" spans="1:14" s="37" customFormat="1" ht="15">
      <c r="A53" s="499"/>
      <c r="B53" s="500"/>
      <c r="C53" s="500"/>
      <c r="D53" s="500"/>
      <c r="E53" s="500"/>
      <c r="F53" s="500"/>
      <c r="G53" s="500"/>
      <c r="H53" s="500"/>
      <c r="I53" s="500"/>
      <c r="J53" s="500"/>
      <c r="K53" s="500"/>
      <c r="L53" s="500"/>
      <c r="M53" s="500"/>
      <c r="N53" s="501"/>
    </row>
    <row r="54" spans="1:14" s="37" customFormat="1" ht="32.25" customHeight="1">
      <c r="A54" s="508" t="s">
        <v>731</v>
      </c>
      <c r="B54" s="509"/>
      <c r="C54" s="509"/>
      <c r="D54" s="509"/>
      <c r="E54" s="509"/>
      <c r="F54" s="509"/>
      <c r="G54" s="509"/>
      <c r="H54" s="509"/>
      <c r="I54" s="509"/>
      <c r="J54" s="509"/>
      <c r="K54" s="509"/>
      <c r="L54" s="509"/>
      <c r="M54" s="509"/>
      <c r="N54" s="510"/>
    </row>
    <row r="55" s="2" customFormat="1" ht="15"/>
    <row r="56" s="2" customFormat="1" ht="15"/>
    <row r="57" s="2" customFormat="1" ht="15"/>
    <row r="58" s="2" customFormat="1" ht="15"/>
    <row r="59" s="2" customFormat="1" ht="15"/>
    <row r="60" s="2" customFormat="1" ht="15"/>
    <row r="61" s="2" customFormat="1" ht="15"/>
  </sheetData>
  <sheetProtection/>
  <mergeCells count="53">
    <mergeCell ref="A54:N54"/>
    <mergeCell ref="A11:N11"/>
    <mergeCell ref="A7:N7"/>
    <mergeCell ref="A12:N12"/>
    <mergeCell ref="A13:N13"/>
    <mergeCell ref="A51:N51"/>
    <mergeCell ref="A46:N46"/>
    <mergeCell ref="A50:N50"/>
    <mergeCell ref="A52:N52"/>
    <mergeCell ref="A47:N47"/>
    <mergeCell ref="A42:N42"/>
    <mergeCell ref="A41:N41"/>
    <mergeCell ref="A43:N43"/>
    <mergeCell ref="A44:N44"/>
    <mergeCell ref="A45:N45"/>
    <mergeCell ref="A53:N53"/>
    <mergeCell ref="A48:N48"/>
    <mergeCell ref="A49:N49"/>
    <mergeCell ref="A38:N38"/>
    <mergeCell ref="A31:N31"/>
    <mergeCell ref="A32:N32"/>
    <mergeCell ref="A33:N33"/>
    <mergeCell ref="A34:N34"/>
    <mergeCell ref="A40:N40"/>
    <mergeCell ref="A39:N39"/>
    <mergeCell ref="A30:N30"/>
    <mergeCell ref="A25:N25"/>
    <mergeCell ref="A26:N26"/>
    <mergeCell ref="A35:N35"/>
    <mergeCell ref="A36:N36"/>
    <mergeCell ref="A37:N37"/>
    <mergeCell ref="A20:N20"/>
    <mergeCell ref="A21:N21"/>
    <mergeCell ref="A27:N27"/>
    <mergeCell ref="A29:N29"/>
    <mergeCell ref="A28:N28"/>
    <mergeCell ref="A22:N22"/>
    <mergeCell ref="A15:N15"/>
    <mergeCell ref="A14:N14"/>
    <mergeCell ref="A23:N23"/>
    <mergeCell ref="A24:N24"/>
    <mergeCell ref="A9:N9"/>
    <mergeCell ref="A16:N16"/>
    <mergeCell ref="A17:N17"/>
    <mergeCell ref="A18:N18"/>
    <mergeCell ref="A19:N19"/>
    <mergeCell ref="A10:N10"/>
    <mergeCell ref="A8:N8"/>
    <mergeCell ref="A3:N3"/>
    <mergeCell ref="A1:G1"/>
    <mergeCell ref="A4:N4"/>
    <mergeCell ref="A5:N5"/>
    <mergeCell ref="A6:N6"/>
  </mergeCells>
  <hyperlinks>
    <hyperlink ref="A18" r:id="rId1" display="mailto:tracy.mcaulay@ventura.org"/>
    <hyperlink ref="A35" r:id="rId2" display="mailto:tracy.mcaulay@ventura.org"/>
    <hyperlink ref="A37" r:id="rId3" display="mailto:tracy.mcaulay@ventura.org"/>
  </hyperlinks>
  <printOptions/>
  <pageMargins left="0.7" right="0.7" top="0.75" bottom="0.75" header="0.3" footer="0.3"/>
  <pageSetup fitToHeight="1" fitToWidth="1" horizontalDpi="600" verticalDpi="600" orientation="portrait" scale="52" r:id="rId4"/>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BF168"/>
  <sheetViews>
    <sheetView view="pageBreakPreview" zoomScale="70" zoomScaleNormal="70" zoomScaleSheetLayoutView="70" zoomScalePageLayoutView="0" workbookViewId="0" topLeftCell="A25">
      <selection activeCell="F13" sqref="F13"/>
    </sheetView>
  </sheetViews>
  <sheetFormatPr defaultColWidth="9.140625" defaultRowHeight="15"/>
  <cols>
    <col min="1" max="1" width="12.421875" style="68" customWidth="1"/>
    <col min="2" max="2" width="29.7109375" style="68" customWidth="1"/>
    <col min="3" max="23" width="12.421875" style="68" customWidth="1"/>
    <col min="24" max="43" width="12.421875" style="273" customWidth="1"/>
    <col min="44" max="44" width="12.421875" style="68" customWidth="1"/>
    <col min="45" max="16384" width="9.140625" style="68" customWidth="1"/>
  </cols>
  <sheetData>
    <row r="1" spans="1:43" s="75" customFormat="1" ht="30" customHeight="1">
      <c r="A1" s="786" t="str">
        <f>'Year 1 Operating Budget'!A1</f>
        <v>Project Name - Applicant Name</v>
      </c>
      <c r="B1" s="786"/>
      <c r="C1" s="786"/>
      <c r="D1" s="786"/>
      <c r="E1" s="786"/>
      <c r="G1" s="271"/>
      <c r="X1" s="272"/>
      <c r="Y1" s="272"/>
      <c r="Z1" s="272"/>
      <c r="AA1" s="272"/>
      <c r="AB1" s="272"/>
      <c r="AC1" s="272"/>
      <c r="AD1" s="272"/>
      <c r="AE1" s="272"/>
      <c r="AF1" s="272"/>
      <c r="AG1" s="272"/>
      <c r="AH1" s="272"/>
      <c r="AI1" s="272"/>
      <c r="AJ1" s="272"/>
      <c r="AK1" s="272"/>
      <c r="AL1" s="272"/>
      <c r="AM1" s="272"/>
      <c r="AN1" s="272"/>
      <c r="AO1" s="272"/>
      <c r="AP1" s="272"/>
      <c r="AQ1" s="272"/>
    </row>
    <row r="2" spans="1:43" s="75" customFormat="1" ht="15.75">
      <c r="A2" s="787" t="s">
        <v>696</v>
      </c>
      <c r="B2" s="787"/>
      <c r="C2" s="787"/>
      <c r="D2" s="787"/>
      <c r="E2" s="787"/>
      <c r="F2" s="787"/>
      <c r="G2" s="787"/>
      <c r="X2" s="272"/>
      <c r="Y2" s="272"/>
      <c r="Z2" s="272"/>
      <c r="AA2" s="272"/>
      <c r="AB2" s="272"/>
      <c r="AC2" s="272"/>
      <c r="AD2" s="272"/>
      <c r="AE2" s="272"/>
      <c r="AF2" s="272"/>
      <c r="AG2" s="272"/>
      <c r="AH2" s="272"/>
      <c r="AI2" s="272"/>
      <c r="AJ2" s="272"/>
      <c r="AK2" s="272"/>
      <c r="AL2" s="272"/>
      <c r="AM2" s="272"/>
      <c r="AN2" s="272"/>
      <c r="AO2" s="272"/>
      <c r="AP2" s="272"/>
      <c r="AQ2" s="272"/>
    </row>
    <row r="3" spans="1:18" ht="14.25" customHeight="1">
      <c r="A3" s="790"/>
      <c r="B3" s="790"/>
      <c r="C3" s="790"/>
      <c r="D3" s="790"/>
      <c r="E3" s="790"/>
      <c r="F3" s="790"/>
      <c r="G3" s="790"/>
      <c r="H3" s="790"/>
      <c r="I3" s="790"/>
      <c r="J3" s="790"/>
      <c r="K3" s="790"/>
      <c r="L3" s="790"/>
      <c r="M3" s="790"/>
      <c r="N3" s="790"/>
      <c r="O3" s="790"/>
      <c r="P3" s="790"/>
      <c r="Q3" s="790"/>
      <c r="R3" s="790"/>
    </row>
    <row r="4" spans="1:43" ht="14.25" customHeight="1">
      <c r="A4" s="274"/>
      <c r="B4" s="274"/>
      <c r="C4" s="275"/>
      <c r="D4" s="276"/>
      <c r="G4" s="277"/>
      <c r="H4" s="278"/>
      <c r="J4" s="276"/>
      <c r="M4" s="277"/>
      <c r="N4" s="279"/>
      <c r="O4" s="280"/>
      <c r="P4" s="280"/>
      <c r="Q4" s="280"/>
      <c r="R4" s="280"/>
      <c r="S4" s="280"/>
      <c r="T4" s="280"/>
      <c r="U4" s="280"/>
      <c r="V4" s="280"/>
      <c r="W4" s="280"/>
      <c r="X4" s="281"/>
      <c r="Y4" s="281"/>
      <c r="Z4" s="281"/>
      <c r="AA4" s="281"/>
      <c r="AB4" s="281"/>
      <c r="AC4" s="281"/>
      <c r="AD4" s="281"/>
      <c r="AE4" s="281"/>
      <c r="AF4" s="281"/>
      <c r="AG4" s="281"/>
      <c r="AH4" s="281"/>
      <c r="AI4" s="281"/>
      <c r="AJ4" s="281"/>
      <c r="AK4" s="281"/>
      <c r="AL4" s="281"/>
      <c r="AM4" s="281"/>
      <c r="AN4" s="281"/>
      <c r="AO4" s="281"/>
      <c r="AP4" s="281"/>
      <c r="AQ4" s="281"/>
    </row>
    <row r="5" spans="1:51" ht="21" customHeight="1">
      <c r="A5" s="282" t="s">
        <v>123</v>
      </c>
      <c r="B5" s="283"/>
      <c r="C5" s="284" t="s">
        <v>365</v>
      </c>
      <c r="D5" s="285" t="s">
        <v>214</v>
      </c>
      <c r="E5" s="286" t="s">
        <v>215</v>
      </c>
      <c r="F5" s="286" t="s">
        <v>216</v>
      </c>
      <c r="G5" s="286" t="s">
        <v>217</v>
      </c>
      <c r="H5" s="286" t="s">
        <v>218</v>
      </c>
      <c r="I5" s="286" t="s">
        <v>219</v>
      </c>
      <c r="J5" s="286" t="s">
        <v>220</v>
      </c>
      <c r="K5" s="286" t="s">
        <v>221</v>
      </c>
      <c r="L5" s="286" t="s">
        <v>222</v>
      </c>
      <c r="M5" s="286" t="s">
        <v>223</v>
      </c>
      <c r="N5" s="286" t="s">
        <v>224</v>
      </c>
      <c r="O5" s="286" t="s">
        <v>225</v>
      </c>
      <c r="P5" s="286" t="s">
        <v>226</v>
      </c>
      <c r="Q5" s="286" t="s">
        <v>227</v>
      </c>
      <c r="R5" s="286" t="s">
        <v>228</v>
      </c>
      <c r="S5" s="286" t="s">
        <v>229</v>
      </c>
      <c r="T5" s="286" t="s">
        <v>230</v>
      </c>
      <c r="U5" s="286" t="s">
        <v>231</v>
      </c>
      <c r="V5" s="286" t="s">
        <v>232</v>
      </c>
      <c r="W5" s="286" t="s">
        <v>233</v>
      </c>
      <c r="X5" s="287" t="s">
        <v>234</v>
      </c>
      <c r="Y5" s="287" t="s">
        <v>235</v>
      </c>
      <c r="Z5" s="287" t="s">
        <v>236</v>
      </c>
      <c r="AA5" s="287" t="s">
        <v>237</v>
      </c>
      <c r="AB5" s="287" t="s">
        <v>238</v>
      </c>
      <c r="AC5" s="287" t="s">
        <v>239</v>
      </c>
      <c r="AD5" s="287" t="s">
        <v>240</v>
      </c>
      <c r="AE5" s="287" t="s">
        <v>241</v>
      </c>
      <c r="AF5" s="287" t="s">
        <v>242</v>
      </c>
      <c r="AG5" s="287" t="s">
        <v>243</v>
      </c>
      <c r="AH5" s="287" t="s">
        <v>244</v>
      </c>
      <c r="AI5" s="287" t="s">
        <v>245</v>
      </c>
      <c r="AJ5" s="287" t="s">
        <v>246</v>
      </c>
      <c r="AK5" s="287" t="s">
        <v>247</v>
      </c>
      <c r="AL5" s="287" t="s">
        <v>248</v>
      </c>
      <c r="AM5" s="287" t="s">
        <v>249</v>
      </c>
      <c r="AN5" s="287" t="s">
        <v>250</v>
      </c>
      <c r="AO5" s="287" t="s">
        <v>251</v>
      </c>
      <c r="AP5" s="287" t="s">
        <v>252</v>
      </c>
      <c r="AQ5" s="287" t="s">
        <v>253</v>
      </c>
      <c r="AR5" s="37"/>
      <c r="AS5" s="37"/>
      <c r="AT5" s="37"/>
      <c r="AU5" s="37"/>
      <c r="AV5" s="37"/>
      <c r="AW5" s="37"/>
      <c r="AX5" s="37"/>
      <c r="AY5" s="37"/>
    </row>
    <row r="6" spans="1:51" ht="15.75">
      <c r="A6" s="788" t="s">
        <v>367</v>
      </c>
      <c r="B6" s="788"/>
      <c r="C6" s="479">
        <v>0.025</v>
      </c>
      <c r="D6" s="289">
        <f>'Year 1 Operating Budget'!D5</f>
        <v>0</v>
      </c>
      <c r="E6" s="290">
        <f>D6*(1+$C$6)</f>
        <v>0</v>
      </c>
      <c r="F6" s="290">
        <f aca="true" t="shared" si="0" ref="F6:AQ6">E6*(1+$C$6)</f>
        <v>0</v>
      </c>
      <c r="G6" s="290">
        <f t="shared" si="0"/>
        <v>0</v>
      </c>
      <c r="H6" s="290">
        <f t="shared" si="0"/>
        <v>0</v>
      </c>
      <c r="I6" s="290">
        <f t="shared" si="0"/>
        <v>0</v>
      </c>
      <c r="J6" s="290">
        <f t="shared" si="0"/>
        <v>0</v>
      </c>
      <c r="K6" s="290">
        <f t="shared" si="0"/>
        <v>0</v>
      </c>
      <c r="L6" s="290">
        <f t="shared" si="0"/>
        <v>0</v>
      </c>
      <c r="M6" s="290">
        <f t="shared" si="0"/>
        <v>0</v>
      </c>
      <c r="N6" s="290">
        <f t="shared" si="0"/>
        <v>0</v>
      </c>
      <c r="O6" s="290">
        <f t="shared" si="0"/>
        <v>0</v>
      </c>
      <c r="P6" s="290">
        <f t="shared" si="0"/>
        <v>0</v>
      </c>
      <c r="Q6" s="290">
        <f t="shared" si="0"/>
        <v>0</v>
      </c>
      <c r="R6" s="290">
        <f t="shared" si="0"/>
        <v>0</v>
      </c>
      <c r="S6" s="290">
        <f t="shared" si="0"/>
        <v>0</v>
      </c>
      <c r="T6" s="290">
        <f t="shared" si="0"/>
        <v>0</v>
      </c>
      <c r="U6" s="290">
        <f t="shared" si="0"/>
        <v>0</v>
      </c>
      <c r="V6" s="290">
        <f t="shared" si="0"/>
        <v>0</v>
      </c>
      <c r="W6" s="290">
        <f t="shared" si="0"/>
        <v>0</v>
      </c>
      <c r="X6" s="291">
        <f t="shared" si="0"/>
        <v>0</v>
      </c>
      <c r="Y6" s="291">
        <f t="shared" si="0"/>
        <v>0</v>
      </c>
      <c r="Z6" s="291">
        <f t="shared" si="0"/>
        <v>0</v>
      </c>
      <c r="AA6" s="291">
        <f t="shared" si="0"/>
        <v>0</v>
      </c>
      <c r="AB6" s="291">
        <f t="shared" si="0"/>
        <v>0</v>
      </c>
      <c r="AC6" s="291">
        <f t="shared" si="0"/>
        <v>0</v>
      </c>
      <c r="AD6" s="291">
        <f t="shared" si="0"/>
        <v>0</v>
      </c>
      <c r="AE6" s="291">
        <f t="shared" si="0"/>
        <v>0</v>
      </c>
      <c r="AF6" s="291">
        <f t="shared" si="0"/>
        <v>0</v>
      </c>
      <c r="AG6" s="291">
        <f t="shared" si="0"/>
        <v>0</v>
      </c>
      <c r="AH6" s="291">
        <f t="shared" si="0"/>
        <v>0</v>
      </c>
      <c r="AI6" s="291">
        <f t="shared" si="0"/>
        <v>0</v>
      </c>
      <c r="AJ6" s="291">
        <f t="shared" si="0"/>
        <v>0</v>
      </c>
      <c r="AK6" s="291">
        <f t="shared" si="0"/>
        <v>0</v>
      </c>
      <c r="AL6" s="291">
        <f t="shared" si="0"/>
        <v>0</v>
      </c>
      <c r="AM6" s="291">
        <f t="shared" si="0"/>
        <v>0</v>
      </c>
      <c r="AN6" s="291">
        <f t="shared" si="0"/>
        <v>0</v>
      </c>
      <c r="AO6" s="291">
        <f t="shared" si="0"/>
        <v>0</v>
      </c>
      <c r="AP6" s="291">
        <f t="shared" si="0"/>
        <v>0</v>
      </c>
      <c r="AQ6" s="291">
        <f t="shared" si="0"/>
        <v>0</v>
      </c>
      <c r="AR6" s="37"/>
      <c r="AS6" s="37"/>
      <c r="AT6" s="37"/>
      <c r="AU6" s="37"/>
      <c r="AV6" s="37"/>
      <c r="AW6" s="37"/>
      <c r="AX6" s="37"/>
      <c r="AY6" s="37"/>
    </row>
    <row r="7" spans="1:51" ht="15.75">
      <c r="A7" s="791" t="s">
        <v>254</v>
      </c>
      <c r="B7" s="791"/>
      <c r="C7" s="288">
        <v>0.025</v>
      </c>
      <c r="D7" s="292">
        <f>'Year 1 Operating Budget'!D6</f>
        <v>0</v>
      </c>
      <c r="E7" s="293">
        <f>D7*(1+$C$7)</f>
        <v>0</v>
      </c>
      <c r="F7" s="293">
        <f aca="true" t="shared" si="1" ref="F7:R7">E7*(1+$C$7)</f>
        <v>0</v>
      </c>
      <c r="G7" s="293">
        <f t="shared" si="1"/>
        <v>0</v>
      </c>
      <c r="H7" s="293">
        <f t="shared" si="1"/>
        <v>0</v>
      </c>
      <c r="I7" s="293">
        <f t="shared" si="1"/>
        <v>0</v>
      </c>
      <c r="J7" s="293">
        <f t="shared" si="1"/>
        <v>0</v>
      </c>
      <c r="K7" s="293">
        <f t="shared" si="1"/>
        <v>0</v>
      </c>
      <c r="L7" s="293">
        <f t="shared" si="1"/>
        <v>0</v>
      </c>
      <c r="M7" s="293">
        <f t="shared" si="1"/>
        <v>0</v>
      </c>
      <c r="N7" s="293">
        <f t="shared" si="1"/>
        <v>0</v>
      </c>
      <c r="O7" s="293">
        <f t="shared" si="1"/>
        <v>0</v>
      </c>
      <c r="P7" s="293">
        <f t="shared" si="1"/>
        <v>0</v>
      </c>
      <c r="Q7" s="293">
        <f t="shared" si="1"/>
        <v>0</v>
      </c>
      <c r="R7" s="293">
        <f t="shared" si="1"/>
        <v>0</v>
      </c>
      <c r="S7" s="294">
        <f>R7*(1+$C$7)</f>
        <v>0</v>
      </c>
      <c r="T7" s="295">
        <f>S7*(1+$C$7)</f>
        <v>0</v>
      </c>
      <c r="U7" s="295">
        <f>T7*(1+$C$7)</f>
        <v>0</v>
      </c>
      <c r="V7" s="295">
        <f>U7*(1+$C$7)</f>
        <v>0</v>
      </c>
      <c r="W7" s="295">
        <f>V7*(1+$C$7)</f>
        <v>0</v>
      </c>
      <c r="X7" s="291">
        <v>0</v>
      </c>
      <c r="Y7" s="291">
        <f>X7*(1+$C$7)</f>
        <v>0</v>
      </c>
      <c r="Z7" s="291">
        <f>Y7*(1+$C$7)</f>
        <v>0</v>
      </c>
      <c r="AA7" s="291">
        <f>Z7*(1+$C$7)</f>
        <v>0</v>
      </c>
      <c r="AB7" s="291">
        <f>AA7*(1+$C$7)</f>
        <v>0</v>
      </c>
      <c r="AC7" s="291"/>
      <c r="AD7" s="291"/>
      <c r="AE7" s="291"/>
      <c r="AF7" s="291"/>
      <c r="AG7" s="291"/>
      <c r="AH7" s="291"/>
      <c r="AI7" s="291"/>
      <c r="AJ7" s="291"/>
      <c r="AK7" s="291"/>
      <c r="AL7" s="291"/>
      <c r="AM7" s="291"/>
      <c r="AN7" s="291"/>
      <c r="AO7" s="291"/>
      <c r="AP7" s="291"/>
      <c r="AQ7" s="291"/>
      <c r="AR7" s="37"/>
      <c r="AS7" s="37"/>
      <c r="AT7" s="37"/>
      <c r="AU7" s="37"/>
      <c r="AV7" s="37"/>
      <c r="AW7" s="37"/>
      <c r="AX7" s="37"/>
      <c r="AY7" s="37"/>
    </row>
    <row r="8" spans="1:51" s="300" customFormat="1" ht="15.75">
      <c r="A8" s="296" t="s">
        <v>366</v>
      </c>
      <c r="B8" s="297"/>
      <c r="C8" s="288">
        <v>0.025</v>
      </c>
      <c r="D8" s="298">
        <v>0</v>
      </c>
      <c r="E8" s="295">
        <f>D8*(1+$C$8)</f>
        <v>0</v>
      </c>
      <c r="F8" s="295">
        <f aca="true" t="shared" si="2" ref="F8:AQ8">E8*(1+$C$8)</f>
        <v>0</v>
      </c>
      <c r="G8" s="295">
        <f t="shared" si="2"/>
        <v>0</v>
      </c>
      <c r="H8" s="295">
        <f t="shared" si="2"/>
        <v>0</v>
      </c>
      <c r="I8" s="295">
        <f t="shared" si="2"/>
        <v>0</v>
      </c>
      <c r="J8" s="295">
        <f t="shared" si="2"/>
        <v>0</v>
      </c>
      <c r="K8" s="295">
        <f t="shared" si="2"/>
        <v>0</v>
      </c>
      <c r="L8" s="295">
        <f t="shared" si="2"/>
        <v>0</v>
      </c>
      <c r="M8" s="295">
        <f t="shared" si="2"/>
        <v>0</v>
      </c>
      <c r="N8" s="295">
        <f t="shared" si="2"/>
        <v>0</v>
      </c>
      <c r="O8" s="295">
        <f t="shared" si="2"/>
        <v>0</v>
      </c>
      <c r="P8" s="295">
        <f t="shared" si="2"/>
        <v>0</v>
      </c>
      <c r="Q8" s="295">
        <f t="shared" si="2"/>
        <v>0</v>
      </c>
      <c r="R8" s="295">
        <f t="shared" si="2"/>
        <v>0</v>
      </c>
      <c r="S8" s="295">
        <f t="shared" si="2"/>
        <v>0</v>
      </c>
      <c r="T8" s="295">
        <f t="shared" si="2"/>
        <v>0</v>
      </c>
      <c r="U8" s="295">
        <f t="shared" si="2"/>
        <v>0</v>
      </c>
      <c r="V8" s="295">
        <f t="shared" si="2"/>
        <v>0</v>
      </c>
      <c r="W8" s="295">
        <f t="shared" si="2"/>
        <v>0</v>
      </c>
      <c r="X8" s="291">
        <f t="shared" si="2"/>
        <v>0</v>
      </c>
      <c r="Y8" s="291">
        <f t="shared" si="2"/>
        <v>0</v>
      </c>
      <c r="Z8" s="291">
        <f t="shared" si="2"/>
        <v>0</v>
      </c>
      <c r="AA8" s="291">
        <f t="shared" si="2"/>
        <v>0</v>
      </c>
      <c r="AB8" s="291">
        <f t="shared" si="2"/>
        <v>0</v>
      </c>
      <c r="AC8" s="291">
        <f t="shared" si="2"/>
        <v>0</v>
      </c>
      <c r="AD8" s="291">
        <f t="shared" si="2"/>
        <v>0</v>
      </c>
      <c r="AE8" s="291">
        <f t="shared" si="2"/>
        <v>0</v>
      </c>
      <c r="AF8" s="291">
        <f t="shared" si="2"/>
        <v>0</v>
      </c>
      <c r="AG8" s="291">
        <f t="shared" si="2"/>
        <v>0</v>
      </c>
      <c r="AH8" s="291">
        <f t="shared" si="2"/>
        <v>0</v>
      </c>
      <c r="AI8" s="291">
        <f t="shared" si="2"/>
        <v>0</v>
      </c>
      <c r="AJ8" s="291">
        <f t="shared" si="2"/>
        <v>0</v>
      </c>
      <c r="AK8" s="291">
        <f t="shared" si="2"/>
        <v>0</v>
      </c>
      <c r="AL8" s="291">
        <f t="shared" si="2"/>
        <v>0</v>
      </c>
      <c r="AM8" s="291">
        <f t="shared" si="2"/>
        <v>0</v>
      </c>
      <c r="AN8" s="291">
        <f t="shared" si="2"/>
        <v>0</v>
      </c>
      <c r="AO8" s="291">
        <f t="shared" si="2"/>
        <v>0</v>
      </c>
      <c r="AP8" s="291">
        <f t="shared" si="2"/>
        <v>0</v>
      </c>
      <c r="AQ8" s="291">
        <f t="shared" si="2"/>
        <v>0</v>
      </c>
      <c r="AR8" s="299"/>
      <c r="AS8" s="299"/>
      <c r="AT8" s="299"/>
      <c r="AU8" s="299"/>
      <c r="AV8" s="299"/>
      <c r="AW8" s="299"/>
      <c r="AX8" s="299"/>
      <c r="AY8" s="299"/>
    </row>
    <row r="9" spans="1:51" ht="16.5" thickBot="1">
      <c r="A9" s="301" t="s">
        <v>255</v>
      </c>
      <c r="B9" s="301"/>
      <c r="C9" s="302"/>
      <c r="D9" s="303">
        <f aca="true" t="shared" si="3" ref="D9:AQ9">SUM(D6:D8)</f>
        <v>0</v>
      </c>
      <c r="E9" s="304">
        <f t="shared" si="3"/>
        <v>0</v>
      </c>
      <c r="F9" s="304">
        <f t="shared" si="3"/>
        <v>0</v>
      </c>
      <c r="G9" s="304">
        <f t="shared" si="3"/>
        <v>0</v>
      </c>
      <c r="H9" s="304">
        <f t="shared" si="3"/>
        <v>0</v>
      </c>
      <c r="I9" s="304">
        <f t="shared" si="3"/>
        <v>0</v>
      </c>
      <c r="J9" s="304">
        <f t="shared" si="3"/>
        <v>0</v>
      </c>
      <c r="K9" s="304">
        <f t="shared" si="3"/>
        <v>0</v>
      </c>
      <c r="L9" s="304">
        <f t="shared" si="3"/>
        <v>0</v>
      </c>
      <c r="M9" s="304">
        <f t="shared" si="3"/>
        <v>0</v>
      </c>
      <c r="N9" s="304">
        <f t="shared" si="3"/>
        <v>0</v>
      </c>
      <c r="O9" s="304">
        <f t="shared" si="3"/>
        <v>0</v>
      </c>
      <c r="P9" s="304">
        <f t="shared" si="3"/>
        <v>0</v>
      </c>
      <c r="Q9" s="304">
        <f t="shared" si="3"/>
        <v>0</v>
      </c>
      <c r="R9" s="304">
        <f t="shared" si="3"/>
        <v>0</v>
      </c>
      <c r="S9" s="304">
        <f t="shared" si="3"/>
        <v>0</v>
      </c>
      <c r="T9" s="304">
        <f t="shared" si="3"/>
        <v>0</v>
      </c>
      <c r="U9" s="304">
        <f t="shared" si="3"/>
        <v>0</v>
      </c>
      <c r="V9" s="304">
        <f t="shared" si="3"/>
        <v>0</v>
      </c>
      <c r="W9" s="304">
        <f t="shared" si="3"/>
        <v>0</v>
      </c>
      <c r="X9" s="305">
        <f t="shared" si="3"/>
        <v>0</v>
      </c>
      <c r="Y9" s="305">
        <f t="shared" si="3"/>
        <v>0</v>
      </c>
      <c r="Z9" s="305">
        <f t="shared" si="3"/>
        <v>0</v>
      </c>
      <c r="AA9" s="305">
        <f t="shared" si="3"/>
        <v>0</v>
      </c>
      <c r="AB9" s="305">
        <f t="shared" si="3"/>
        <v>0</v>
      </c>
      <c r="AC9" s="305">
        <f t="shared" si="3"/>
        <v>0</v>
      </c>
      <c r="AD9" s="305">
        <f t="shared" si="3"/>
        <v>0</v>
      </c>
      <c r="AE9" s="305">
        <f t="shared" si="3"/>
        <v>0</v>
      </c>
      <c r="AF9" s="305">
        <f t="shared" si="3"/>
        <v>0</v>
      </c>
      <c r="AG9" s="305">
        <f t="shared" si="3"/>
        <v>0</v>
      </c>
      <c r="AH9" s="305">
        <f t="shared" si="3"/>
        <v>0</v>
      </c>
      <c r="AI9" s="305">
        <f t="shared" si="3"/>
        <v>0</v>
      </c>
      <c r="AJ9" s="305">
        <f t="shared" si="3"/>
        <v>0</v>
      </c>
      <c r="AK9" s="305">
        <f t="shared" si="3"/>
        <v>0</v>
      </c>
      <c r="AL9" s="305">
        <f t="shared" si="3"/>
        <v>0</v>
      </c>
      <c r="AM9" s="305">
        <f t="shared" si="3"/>
        <v>0</v>
      </c>
      <c r="AN9" s="305">
        <f t="shared" si="3"/>
        <v>0</v>
      </c>
      <c r="AO9" s="305">
        <f t="shared" si="3"/>
        <v>0</v>
      </c>
      <c r="AP9" s="305">
        <f t="shared" si="3"/>
        <v>0</v>
      </c>
      <c r="AQ9" s="305">
        <f t="shared" si="3"/>
        <v>0</v>
      </c>
      <c r="AR9" s="37"/>
      <c r="AS9" s="37"/>
      <c r="AT9" s="37"/>
      <c r="AU9" s="37"/>
      <c r="AV9" s="37"/>
      <c r="AW9" s="37"/>
      <c r="AX9" s="37"/>
      <c r="AY9" s="37"/>
    </row>
    <row r="10" spans="1:51" ht="6" customHeight="1" thickTop="1">
      <c r="A10" s="37"/>
      <c r="B10" s="37"/>
      <c r="C10" s="306"/>
      <c r="D10" s="307"/>
      <c r="E10" s="290"/>
      <c r="F10" s="290"/>
      <c r="G10" s="290"/>
      <c r="H10" s="290"/>
      <c r="I10" s="290"/>
      <c r="J10" s="290"/>
      <c r="K10" s="290"/>
      <c r="L10" s="290"/>
      <c r="M10" s="290"/>
      <c r="N10" s="290"/>
      <c r="O10" s="290"/>
      <c r="P10" s="290"/>
      <c r="Q10" s="290"/>
      <c r="R10" s="290"/>
      <c r="S10" s="290"/>
      <c r="T10" s="290"/>
      <c r="U10" s="290"/>
      <c r="V10" s="290"/>
      <c r="W10" s="290"/>
      <c r="X10" s="291"/>
      <c r="Y10" s="291"/>
      <c r="Z10" s="291"/>
      <c r="AA10" s="291"/>
      <c r="AB10" s="291"/>
      <c r="AC10" s="291"/>
      <c r="AD10" s="291"/>
      <c r="AE10" s="291"/>
      <c r="AF10" s="291"/>
      <c r="AG10" s="291"/>
      <c r="AH10" s="291"/>
      <c r="AI10" s="291"/>
      <c r="AJ10" s="291"/>
      <c r="AK10" s="291"/>
      <c r="AL10" s="291"/>
      <c r="AM10" s="291"/>
      <c r="AN10" s="291"/>
      <c r="AO10" s="291"/>
      <c r="AP10" s="291"/>
      <c r="AQ10" s="291"/>
      <c r="AR10" s="37"/>
      <c r="AS10" s="37"/>
      <c r="AT10" s="37"/>
      <c r="AU10" s="37"/>
      <c r="AV10" s="37"/>
      <c r="AW10" s="37"/>
      <c r="AX10" s="37"/>
      <c r="AY10" s="37"/>
    </row>
    <row r="11" spans="1:51" ht="15.75">
      <c r="A11" s="282" t="s">
        <v>256</v>
      </c>
      <c r="B11" s="283"/>
      <c r="C11" s="284"/>
      <c r="D11" s="285"/>
      <c r="E11" s="286"/>
      <c r="F11" s="286"/>
      <c r="G11" s="286"/>
      <c r="H11" s="286"/>
      <c r="I11" s="286"/>
      <c r="J11" s="286"/>
      <c r="K11" s="286"/>
      <c r="L11" s="286"/>
      <c r="M11" s="286"/>
      <c r="N11" s="286"/>
      <c r="O11" s="286"/>
      <c r="P11" s="286"/>
      <c r="Q11" s="286"/>
      <c r="R11" s="286"/>
      <c r="S11" s="286"/>
      <c r="T11" s="286"/>
      <c r="U11" s="286"/>
      <c r="V11" s="286"/>
      <c r="W11" s="286"/>
      <c r="X11" s="287"/>
      <c r="Y11" s="287"/>
      <c r="Z11" s="287"/>
      <c r="AA11" s="287"/>
      <c r="AB11" s="287"/>
      <c r="AC11" s="287"/>
      <c r="AD11" s="287"/>
      <c r="AE11" s="287"/>
      <c r="AF11" s="287"/>
      <c r="AG11" s="287"/>
      <c r="AH11" s="287"/>
      <c r="AI11" s="287"/>
      <c r="AJ11" s="287"/>
      <c r="AK11" s="287"/>
      <c r="AL11" s="287"/>
      <c r="AM11" s="287"/>
      <c r="AN11" s="287"/>
      <c r="AO11" s="287"/>
      <c r="AP11" s="287"/>
      <c r="AQ11" s="287"/>
      <c r="AR11" s="37"/>
      <c r="AS11" s="37"/>
      <c r="AT11" s="37"/>
      <c r="AU11" s="37"/>
      <c r="AV11" s="37"/>
      <c r="AW11" s="37"/>
      <c r="AX11" s="37"/>
      <c r="AY11" s="37"/>
    </row>
    <row r="12" spans="1:51" ht="15.75">
      <c r="A12" s="788" t="s">
        <v>257</v>
      </c>
      <c r="B12" s="788"/>
      <c r="C12" s="288">
        <v>0.025</v>
      </c>
      <c r="D12" s="307">
        <f>'Year 1 Operating Budget'!D7</f>
        <v>0</v>
      </c>
      <c r="E12" s="290">
        <f>D12*(1+$C$12)</f>
        <v>0</v>
      </c>
      <c r="F12" s="290">
        <f aca="true" t="shared" si="4" ref="F12:AQ12">E12*(1+$C$12)</f>
        <v>0</v>
      </c>
      <c r="G12" s="290">
        <f t="shared" si="4"/>
        <v>0</v>
      </c>
      <c r="H12" s="290">
        <f t="shared" si="4"/>
        <v>0</v>
      </c>
      <c r="I12" s="290">
        <f t="shared" si="4"/>
        <v>0</v>
      </c>
      <c r="J12" s="290">
        <f t="shared" si="4"/>
        <v>0</v>
      </c>
      <c r="K12" s="290">
        <f t="shared" si="4"/>
        <v>0</v>
      </c>
      <c r="L12" s="290">
        <f t="shared" si="4"/>
        <v>0</v>
      </c>
      <c r="M12" s="290">
        <f t="shared" si="4"/>
        <v>0</v>
      </c>
      <c r="N12" s="290">
        <f t="shared" si="4"/>
        <v>0</v>
      </c>
      <c r="O12" s="290">
        <f t="shared" si="4"/>
        <v>0</v>
      </c>
      <c r="P12" s="290">
        <f t="shared" si="4"/>
        <v>0</v>
      </c>
      <c r="Q12" s="290">
        <f t="shared" si="4"/>
        <v>0</v>
      </c>
      <c r="R12" s="290">
        <f t="shared" si="4"/>
        <v>0</v>
      </c>
      <c r="S12" s="290">
        <f t="shared" si="4"/>
        <v>0</v>
      </c>
      <c r="T12" s="290">
        <f t="shared" si="4"/>
        <v>0</v>
      </c>
      <c r="U12" s="290">
        <f t="shared" si="4"/>
        <v>0</v>
      </c>
      <c r="V12" s="290">
        <f t="shared" si="4"/>
        <v>0</v>
      </c>
      <c r="W12" s="290">
        <f t="shared" si="4"/>
        <v>0</v>
      </c>
      <c r="X12" s="291">
        <f>W12*(1+$C$12)</f>
        <v>0</v>
      </c>
      <c r="Y12" s="291">
        <f t="shared" si="4"/>
        <v>0</v>
      </c>
      <c r="Z12" s="291">
        <f t="shared" si="4"/>
        <v>0</v>
      </c>
      <c r="AA12" s="291">
        <f t="shared" si="4"/>
        <v>0</v>
      </c>
      <c r="AB12" s="291">
        <f t="shared" si="4"/>
        <v>0</v>
      </c>
      <c r="AC12" s="291">
        <f t="shared" si="4"/>
        <v>0</v>
      </c>
      <c r="AD12" s="291">
        <f t="shared" si="4"/>
        <v>0</v>
      </c>
      <c r="AE12" s="291">
        <f t="shared" si="4"/>
        <v>0</v>
      </c>
      <c r="AF12" s="291">
        <f t="shared" si="4"/>
        <v>0</v>
      </c>
      <c r="AG12" s="291">
        <f t="shared" si="4"/>
        <v>0</v>
      </c>
      <c r="AH12" s="291">
        <f t="shared" si="4"/>
        <v>0</v>
      </c>
      <c r="AI12" s="291">
        <f t="shared" si="4"/>
        <v>0</v>
      </c>
      <c r="AJ12" s="291">
        <f t="shared" si="4"/>
        <v>0</v>
      </c>
      <c r="AK12" s="291">
        <f t="shared" si="4"/>
        <v>0</v>
      </c>
      <c r="AL12" s="291">
        <f t="shared" si="4"/>
        <v>0</v>
      </c>
      <c r="AM12" s="291">
        <f t="shared" si="4"/>
        <v>0</v>
      </c>
      <c r="AN12" s="291">
        <f t="shared" si="4"/>
        <v>0</v>
      </c>
      <c r="AO12" s="291">
        <f t="shared" si="4"/>
        <v>0</v>
      </c>
      <c r="AP12" s="291">
        <f t="shared" si="4"/>
        <v>0</v>
      </c>
      <c r="AQ12" s="291">
        <f t="shared" si="4"/>
        <v>0</v>
      </c>
      <c r="AR12" s="37"/>
      <c r="AS12" s="37"/>
      <c r="AT12" s="37"/>
      <c r="AU12" s="37"/>
      <c r="AV12" s="37"/>
      <c r="AW12" s="37"/>
      <c r="AX12" s="37"/>
      <c r="AY12" s="37"/>
    </row>
    <row r="13" spans="1:51" ht="15.75">
      <c r="A13" s="308" t="s">
        <v>258</v>
      </c>
      <c r="B13" s="308"/>
      <c r="C13" s="288"/>
      <c r="D13" s="309">
        <f aca="true" t="shared" si="5" ref="D13:AQ13">SUM(D12:D12)</f>
        <v>0</v>
      </c>
      <c r="E13" s="310">
        <f t="shared" si="5"/>
        <v>0</v>
      </c>
      <c r="F13" s="310">
        <f t="shared" si="5"/>
        <v>0</v>
      </c>
      <c r="G13" s="310">
        <f t="shared" si="5"/>
        <v>0</v>
      </c>
      <c r="H13" s="310">
        <f t="shared" si="5"/>
        <v>0</v>
      </c>
      <c r="I13" s="310">
        <f t="shared" si="5"/>
        <v>0</v>
      </c>
      <c r="J13" s="310">
        <f t="shared" si="5"/>
        <v>0</v>
      </c>
      <c r="K13" s="310">
        <f t="shared" si="5"/>
        <v>0</v>
      </c>
      <c r="L13" s="310">
        <f t="shared" si="5"/>
        <v>0</v>
      </c>
      <c r="M13" s="310">
        <f t="shared" si="5"/>
        <v>0</v>
      </c>
      <c r="N13" s="310">
        <f t="shared" si="5"/>
        <v>0</v>
      </c>
      <c r="O13" s="310">
        <f t="shared" si="5"/>
        <v>0</v>
      </c>
      <c r="P13" s="310">
        <f t="shared" si="5"/>
        <v>0</v>
      </c>
      <c r="Q13" s="310">
        <f t="shared" si="5"/>
        <v>0</v>
      </c>
      <c r="R13" s="310">
        <f t="shared" si="5"/>
        <v>0</v>
      </c>
      <c r="S13" s="310">
        <f t="shared" si="5"/>
        <v>0</v>
      </c>
      <c r="T13" s="310">
        <f t="shared" si="5"/>
        <v>0</v>
      </c>
      <c r="U13" s="310">
        <f t="shared" si="5"/>
        <v>0</v>
      </c>
      <c r="V13" s="310">
        <f t="shared" si="5"/>
        <v>0</v>
      </c>
      <c r="W13" s="310">
        <f t="shared" si="5"/>
        <v>0</v>
      </c>
      <c r="X13" s="311">
        <f t="shared" si="5"/>
        <v>0</v>
      </c>
      <c r="Y13" s="311">
        <f t="shared" si="5"/>
        <v>0</v>
      </c>
      <c r="Z13" s="311">
        <f t="shared" si="5"/>
        <v>0</v>
      </c>
      <c r="AA13" s="311">
        <f t="shared" si="5"/>
        <v>0</v>
      </c>
      <c r="AB13" s="311">
        <f t="shared" si="5"/>
        <v>0</v>
      </c>
      <c r="AC13" s="311">
        <f t="shared" si="5"/>
        <v>0</v>
      </c>
      <c r="AD13" s="311">
        <f t="shared" si="5"/>
        <v>0</v>
      </c>
      <c r="AE13" s="311">
        <f t="shared" si="5"/>
        <v>0</v>
      </c>
      <c r="AF13" s="311">
        <f t="shared" si="5"/>
        <v>0</v>
      </c>
      <c r="AG13" s="311">
        <f t="shared" si="5"/>
        <v>0</v>
      </c>
      <c r="AH13" s="311">
        <f t="shared" si="5"/>
        <v>0</v>
      </c>
      <c r="AI13" s="311">
        <f t="shared" si="5"/>
        <v>0</v>
      </c>
      <c r="AJ13" s="311">
        <f t="shared" si="5"/>
        <v>0</v>
      </c>
      <c r="AK13" s="311">
        <f t="shared" si="5"/>
        <v>0</v>
      </c>
      <c r="AL13" s="311">
        <f t="shared" si="5"/>
        <v>0</v>
      </c>
      <c r="AM13" s="311">
        <f t="shared" si="5"/>
        <v>0</v>
      </c>
      <c r="AN13" s="311">
        <f t="shared" si="5"/>
        <v>0</v>
      </c>
      <c r="AO13" s="311">
        <f t="shared" si="5"/>
        <v>0</v>
      </c>
      <c r="AP13" s="311">
        <f t="shared" si="5"/>
        <v>0</v>
      </c>
      <c r="AQ13" s="311">
        <f t="shared" si="5"/>
        <v>0</v>
      </c>
      <c r="AR13" s="37"/>
      <c r="AS13" s="37"/>
      <c r="AT13" s="37"/>
      <c r="AU13" s="37"/>
      <c r="AV13" s="37"/>
      <c r="AW13" s="37"/>
      <c r="AX13" s="37"/>
      <c r="AY13" s="37"/>
    </row>
    <row r="14" spans="1:51" ht="6.75" customHeight="1">
      <c r="A14" s="37"/>
      <c r="B14" s="37"/>
      <c r="C14" s="306"/>
      <c r="D14" s="307"/>
      <c r="E14" s="290"/>
      <c r="F14" s="290"/>
      <c r="G14" s="290"/>
      <c r="H14" s="290"/>
      <c r="I14" s="290"/>
      <c r="J14" s="290"/>
      <c r="K14" s="290"/>
      <c r="L14" s="290"/>
      <c r="M14" s="290"/>
      <c r="N14" s="290"/>
      <c r="O14" s="290"/>
      <c r="P14" s="290"/>
      <c r="Q14" s="290"/>
      <c r="R14" s="290"/>
      <c r="S14" s="290"/>
      <c r="T14" s="290"/>
      <c r="U14" s="290"/>
      <c r="V14" s="290"/>
      <c r="W14" s="290"/>
      <c r="X14" s="291"/>
      <c r="Y14" s="291"/>
      <c r="Z14" s="291"/>
      <c r="AA14" s="291"/>
      <c r="AB14" s="291"/>
      <c r="AC14" s="291"/>
      <c r="AD14" s="291"/>
      <c r="AE14" s="291"/>
      <c r="AF14" s="291"/>
      <c r="AG14" s="291"/>
      <c r="AH14" s="291"/>
      <c r="AI14" s="291"/>
      <c r="AJ14" s="291"/>
      <c r="AK14" s="291"/>
      <c r="AL14" s="291"/>
      <c r="AM14" s="291"/>
      <c r="AN14" s="291"/>
      <c r="AO14" s="291"/>
      <c r="AP14" s="291"/>
      <c r="AQ14" s="291"/>
      <c r="AR14" s="37"/>
      <c r="AS14" s="37"/>
      <c r="AT14" s="37"/>
      <c r="AU14" s="37"/>
      <c r="AV14" s="37"/>
      <c r="AW14" s="37"/>
      <c r="AX14" s="37"/>
      <c r="AY14" s="37"/>
    </row>
    <row r="15" spans="1:51" ht="15.75">
      <c r="A15" s="312" t="s">
        <v>259</v>
      </c>
      <c r="B15" s="312"/>
      <c r="C15" s="306"/>
      <c r="D15" s="309">
        <f aca="true" t="shared" si="6" ref="D15:AQ15">D9+D13</f>
        <v>0</v>
      </c>
      <c r="E15" s="310">
        <f t="shared" si="6"/>
        <v>0</v>
      </c>
      <c r="F15" s="310">
        <f t="shared" si="6"/>
        <v>0</v>
      </c>
      <c r="G15" s="310">
        <f t="shared" si="6"/>
        <v>0</v>
      </c>
      <c r="H15" s="310">
        <f t="shared" si="6"/>
        <v>0</v>
      </c>
      <c r="I15" s="310">
        <f t="shared" si="6"/>
        <v>0</v>
      </c>
      <c r="J15" s="310">
        <f t="shared" si="6"/>
        <v>0</v>
      </c>
      <c r="K15" s="310">
        <f t="shared" si="6"/>
        <v>0</v>
      </c>
      <c r="L15" s="310">
        <f t="shared" si="6"/>
        <v>0</v>
      </c>
      <c r="M15" s="310">
        <f t="shared" si="6"/>
        <v>0</v>
      </c>
      <c r="N15" s="310">
        <f t="shared" si="6"/>
        <v>0</v>
      </c>
      <c r="O15" s="310">
        <f t="shared" si="6"/>
        <v>0</v>
      </c>
      <c r="P15" s="310">
        <f t="shared" si="6"/>
        <v>0</v>
      </c>
      <c r="Q15" s="310">
        <f t="shared" si="6"/>
        <v>0</v>
      </c>
      <c r="R15" s="310">
        <f t="shared" si="6"/>
        <v>0</v>
      </c>
      <c r="S15" s="310">
        <f t="shared" si="6"/>
        <v>0</v>
      </c>
      <c r="T15" s="310">
        <f t="shared" si="6"/>
        <v>0</v>
      </c>
      <c r="U15" s="310">
        <f t="shared" si="6"/>
        <v>0</v>
      </c>
      <c r="V15" s="310">
        <f t="shared" si="6"/>
        <v>0</v>
      </c>
      <c r="W15" s="310">
        <f t="shared" si="6"/>
        <v>0</v>
      </c>
      <c r="X15" s="311">
        <f t="shared" si="6"/>
        <v>0</v>
      </c>
      <c r="Y15" s="311">
        <f t="shared" si="6"/>
        <v>0</v>
      </c>
      <c r="Z15" s="311">
        <f t="shared" si="6"/>
        <v>0</v>
      </c>
      <c r="AA15" s="311">
        <f t="shared" si="6"/>
        <v>0</v>
      </c>
      <c r="AB15" s="311">
        <f t="shared" si="6"/>
        <v>0</v>
      </c>
      <c r="AC15" s="311">
        <f t="shared" si="6"/>
        <v>0</v>
      </c>
      <c r="AD15" s="311">
        <f t="shared" si="6"/>
        <v>0</v>
      </c>
      <c r="AE15" s="311">
        <f t="shared" si="6"/>
        <v>0</v>
      </c>
      <c r="AF15" s="311">
        <f t="shared" si="6"/>
        <v>0</v>
      </c>
      <c r="AG15" s="311">
        <f t="shared" si="6"/>
        <v>0</v>
      </c>
      <c r="AH15" s="311">
        <f t="shared" si="6"/>
        <v>0</v>
      </c>
      <c r="AI15" s="311">
        <f t="shared" si="6"/>
        <v>0</v>
      </c>
      <c r="AJ15" s="311">
        <f t="shared" si="6"/>
        <v>0</v>
      </c>
      <c r="AK15" s="311">
        <f t="shared" si="6"/>
        <v>0</v>
      </c>
      <c r="AL15" s="311">
        <f t="shared" si="6"/>
        <v>0</v>
      </c>
      <c r="AM15" s="311">
        <f t="shared" si="6"/>
        <v>0</v>
      </c>
      <c r="AN15" s="311">
        <f t="shared" si="6"/>
        <v>0</v>
      </c>
      <c r="AO15" s="311">
        <f t="shared" si="6"/>
        <v>0</v>
      </c>
      <c r="AP15" s="311">
        <f t="shared" si="6"/>
        <v>0</v>
      </c>
      <c r="AQ15" s="311">
        <f t="shared" si="6"/>
        <v>0</v>
      </c>
      <c r="AR15" s="37"/>
      <c r="AS15" s="37"/>
      <c r="AT15" s="37"/>
      <c r="AU15" s="37"/>
      <c r="AV15" s="37"/>
      <c r="AW15" s="37"/>
      <c r="AX15" s="37"/>
      <c r="AY15" s="37"/>
    </row>
    <row r="16" spans="1:51" ht="5.25" customHeight="1">
      <c r="A16" s="313" t="s">
        <v>58</v>
      </c>
      <c r="B16" s="313"/>
      <c r="C16" s="306"/>
      <c r="D16" s="307"/>
      <c r="E16" s="290"/>
      <c r="F16" s="290"/>
      <c r="G16" s="290"/>
      <c r="H16" s="290"/>
      <c r="I16" s="290"/>
      <c r="J16" s="290"/>
      <c r="K16" s="290"/>
      <c r="L16" s="290"/>
      <c r="M16" s="290"/>
      <c r="N16" s="290"/>
      <c r="O16" s="290"/>
      <c r="P16" s="290"/>
      <c r="Q16" s="290"/>
      <c r="R16" s="290"/>
      <c r="S16" s="290"/>
      <c r="T16" s="290"/>
      <c r="U16" s="290"/>
      <c r="V16" s="290"/>
      <c r="W16" s="290"/>
      <c r="X16" s="291"/>
      <c r="Y16" s="291"/>
      <c r="Z16" s="291"/>
      <c r="AA16" s="291"/>
      <c r="AB16" s="291"/>
      <c r="AC16" s="291"/>
      <c r="AD16" s="291"/>
      <c r="AE16" s="291"/>
      <c r="AF16" s="291"/>
      <c r="AG16" s="291"/>
      <c r="AH16" s="291"/>
      <c r="AI16" s="291"/>
      <c r="AJ16" s="291"/>
      <c r="AK16" s="291"/>
      <c r="AL16" s="291"/>
      <c r="AM16" s="291"/>
      <c r="AN16" s="291"/>
      <c r="AO16" s="291"/>
      <c r="AP16" s="291"/>
      <c r="AQ16" s="291"/>
      <c r="AR16" s="37"/>
      <c r="AS16" s="37"/>
      <c r="AT16" s="37"/>
      <c r="AU16" s="37"/>
      <c r="AV16" s="37"/>
      <c r="AW16" s="37"/>
      <c r="AX16" s="37"/>
      <c r="AY16" s="37"/>
    </row>
    <row r="17" spans="1:51" ht="15.75">
      <c r="A17" s="282" t="s">
        <v>260</v>
      </c>
      <c r="B17" s="283"/>
      <c r="C17" s="284"/>
      <c r="D17" s="285"/>
      <c r="E17" s="286"/>
      <c r="F17" s="286"/>
      <c r="G17" s="286"/>
      <c r="H17" s="286"/>
      <c r="I17" s="286"/>
      <c r="J17" s="286"/>
      <c r="K17" s="286"/>
      <c r="L17" s="286"/>
      <c r="M17" s="286"/>
      <c r="N17" s="286"/>
      <c r="O17" s="286"/>
      <c r="P17" s="286"/>
      <c r="Q17" s="286"/>
      <c r="R17" s="286"/>
      <c r="S17" s="286"/>
      <c r="T17" s="286"/>
      <c r="U17" s="286"/>
      <c r="V17" s="286"/>
      <c r="W17" s="286"/>
      <c r="X17" s="287"/>
      <c r="Y17" s="287"/>
      <c r="Z17" s="287"/>
      <c r="AA17" s="287"/>
      <c r="AB17" s="287"/>
      <c r="AC17" s="287"/>
      <c r="AD17" s="287"/>
      <c r="AE17" s="287"/>
      <c r="AF17" s="287"/>
      <c r="AG17" s="287"/>
      <c r="AH17" s="287"/>
      <c r="AI17" s="287"/>
      <c r="AJ17" s="287"/>
      <c r="AK17" s="287"/>
      <c r="AL17" s="287"/>
      <c r="AM17" s="287"/>
      <c r="AN17" s="287"/>
      <c r="AO17" s="287"/>
      <c r="AP17" s="287"/>
      <c r="AQ17" s="287"/>
      <c r="AR17" s="37"/>
      <c r="AS17" s="37"/>
      <c r="AT17" s="37"/>
      <c r="AU17" s="37"/>
      <c r="AV17" s="37"/>
      <c r="AW17" s="37"/>
      <c r="AX17" s="37"/>
      <c r="AY17" s="37"/>
    </row>
    <row r="18" spans="1:51" s="318" customFormat="1" ht="15.75">
      <c r="A18" s="314" t="s">
        <v>261</v>
      </c>
      <c r="B18" s="314"/>
      <c r="C18" s="288">
        <v>0.05</v>
      </c>
      <c r="D18" s="315">
        <f aca="true" t="shared" si="7" ref="D18:AQ18">+$C18*D6</f>
        <v>0</v>
      </c>
      <c r="E18" s="316">
        <f t="shared" si="7"/>
        <v>0</v>
      </c>
      <c r="F18" s="316">
        <f t="shared" si="7"/>
        <v>0</v>
      </c>
      <c r="G18" s="316">
        <f t="shared" si="7"/>
        <v>0</v>
      </c>
      <c r="H18" s="316">
        <f t="shared" si="7"/>
        <v>0</v>
      </c>
      <c r="I18" s="316">
        <f t="shared" si="7"/>
        <v>0</v>
      </c>
      <c r="J18" s="316">
        <f t="shared" si="7"/>
        <v>0</v>
      </c>
      <c r="K18" s="316">
        <f t="shared" si="7"/>
        <v>0</v>
      </c>
      <c r="L18" s="316">
        <f t="shared" si="7"/>
        <v>0</v>
      </c>
      <c r="M18" s="316">
        <f t="shared" si="7"/>
        <v>0</v>
      </c>
      <c r="N18" s="316">
        <f t="shared" si="7"/>
        <v>0</v>
      </c>
      <c r="O18" s="316">
        <f t="shared" si="7"/>
        <v>0</v>
      </c>
      <c r="P18" s="316">
        <f t="shared" si="7"/>
        <v>0</v>
      </c>
      <c r="Q18" s="316">
        <f t="shared" si="7"/>
        <v>0</v>
      </c>
      <c r="R18" s="316">
        <f t="shared" si="7"/>
        <v>0</v>
      </c>
      <c r="S18" s="316">
        <f t="shared" si="7"/>
        <v>0</v>
      </c>
      <c r="T18" s="316">
        <f t="shared" si="7"/>
        <v>0</v>
      </c>
      <c r="U18" s="316">
        <f t="shared" si="7"/>
        <v>0</v>
      </c>
      <c r="V18" s="316">
        <f t="shared" si="7"/>
        <v>0</v>
      </c>
      <c r="W18" s="316">
        <f t="shared" si="7"/>
        <v>0</v>
      </c>
      <c r="X18" s="317">
        <f t="shared" si="7"/>
        <v>0</v>
      </c>
      <c r="Y18" s="317">
        <f t="shared" si="7"/>
        <v>0</v>
      </c>
      <c r="Z18" s="317">
        <f t="shared" si="7"/>
        <v>0</v>
      </c>
      <c r="AA18" s="317">
        <f t="shared" si="7"/>
        <v>0</v>
      </c>
      <c r="AB18" s="317">
        <f t="shared" si="7"/>
        <v>0</v>
      </c>
      <c r="AC18" s="317">
        <f t="shared" si="7"/>
        <v>0</v>
      </c>
      <c r="AD18" s="317">
        <f t="shared" si="7"/>
        <v>0</v>
      </c>
      <c r="AE18" s="317">
        <f t="shared" si="7"/>
        <v>0</v>
      </c>
      <c r="AF18" s="317">
        <f t="shared" si="7"/>
        <v>0</v>
      </c>
      <c r="AG18" s="317">
        <f t="shared" si="7"/>
        <v>0</v>
      </c>
      <c r="AH18" s="317">
        <f t="shared" si="7"/>
        <v>0</v>
      </c>
      <c r="AI18" s="317">
        <f t="shared" si="7"/>
        <v>0</v>
      </c>
      <c r="AJ18" s="317">
        <f t="shared" si="7"/>
        <v>0</v>
      </c>
      <c r="AK18" s="317">
        <f t="shared" si="7"/>
        <v>0</v>
      </c>
      <c r="AL18" s="317">
        <f t="shared" si="7"/>
        <v>0</v>
      </c>
      <c r="AM18" s="317">
        <f t="shared" si="7"/>
        <v>0</v>
      </c>
      <c r="AN18" s="317">
        <f t="shared" si="7"/>
        <v>0</v>
      </c>
      <c r="AO18" s="317">
        <f t="shared" si="7"/>
        <v>0</v>
      </c>
      <c r="AP18" s="317">
        <f t="shared" si="7"/>
        <v>0</v>
      </c>
      <c r="AQ18" s="317">
        <f t="shared" si="7"/>
        <v>0</v>
      </c>
      <c r="AR18" s="76"/>
      <c r="AS18" s="76"/>
      <c r="AT18" s="76"/>
      <c r="AU18" s="76"/>
      <c r="AV18" s="76"/>
      <c r="AW18" s="76"/>
      <c r="AX18" s="76"/>
      <c r="AY18" s="76"/>
    </row>
    <row r="19" spans="1:51" s="318" customFormat="1" ht="15.75">
      <c r="A19" s="314" t="s">
        <v>254</v>
      </c>
      <c r="B19" s="314"/>
      <c r="C19" s="288">
        <v>0.05</v>
      </c>
      <c r="D19" s="315">
        <f aca="true" t="shared" si="8" ref="D19:W19">$C$19*D7</f>
        <v>0</v>
      </c>
      <c r="E19" s="316">
        <f t="shared" si="8"/>
        <v>0</v>
      </c>
      <c r="F19" s="316">
        <f t="shared" si="8"/>
        <v>0</v>
      </c>
      <c r="G19" s="316">
        <f t="shared" si="8"/>
        <v>0</v>
      </c>
      <c r="H19" s="316">
        <f t="shared" si="8"/>
        <v>0</v>
      </c>
      <c r="I19" s="316">
        <f t="shared" si="8"/>
        <v>0</v>
      </c>
      <c r="J19" s="316">
        <f t="shared" si="8"/>
        <v>0</v>
      </c>
      <c r="K19" s="316">
        <f t="shared" si="8"/>
        <v>0</v>
      </c>
      <c r="L19" s="316">
        <f t="shared" si="8"/>
        <v>0</v>
      </c>
      <c r="M19" s="316">
        <f t="shared" si="8"/>
        <v>0</v>
      </c>
      <c r="N19" s="316">
        <f t="shared" si="8"/>
        <v>0</v>
      </c>
      <c r="O19" s="316">
        <f t="shared" si="8"/>
        <v>0</v>
      </c>
      <c r="P19" s="316">
        <f t="shared" si="8"/>
        <v>0</v>
      </c>
      <c r="Q19" s="316">
        <f t="shared" si="8"/>
        <v>0</v>
      </c>
      <c r="R19" s="316">
        <f t="shared" si="8"/>
        <v>0</v>
      </c>
      <c r="S19" s="316">
        <f t="shared" si="8"/>
        <v>0</v>
      </c>
      <c r="T19" s="316">
        <f t="shared" si="8"/>
        <v>0</v>
      </c>
      <c r="U19" s="316">
        <f t="shared" si="8"/>
        <v>0</v>
      </c>
      <c r="V19" s="316">
        <f t="shared" si="8"/>
        <v>0</v>
      </c>
      <c r="W19" s="316">
        <f t="shared" si="8"/>
        <v>0</v>
      </c>
      <c r="X19" s="317">
        <f aca="true" t="shared" si="9" ref="X19:AQ19">$C$19*X7</f>
        <v>0</v>
      </c>
      <c r="Y19" s="317">
        <f t="shared" si="9"/>
        <v>0</v>
      </c>
      <c r="Z19" s="317">
        <f t="shared" si="9"/>
        <v>0</v>
      </c>
      <c r="AA19" s="317">
        <f t="shared" si="9"/>
        <v>0</v>
      </c>
      <c r="AB19" s="317">
        <f t="shared" si="9"/>
        <v>0</v>
      </c>
      <c r="AC19" s="317">
        <f t="shared" si="9"/>
        <v>0</v>
      </c>
      <c r="AD19" s="317">
        <f t="shared" si="9"/>
        <v>0</v>
      </c>
      <c r="AE19" s="317">
        <f t="shared" si="9"/>
        <v>0</v>
      </c>
      <c r="AF19" s="317">
        <f t="shared" si="9"/>
        <v>0</v>
      </c>
      <c r="AG19" s="317">
        <f t="shared" si="9"/>
        <v>0</v>
      </c>
      <c r="AH19" s="317">
        <f t="shared" si="9"/>
        <v>0</v>
      </c>
      <c r="AI19" s="317">
        <f t="shared" si="9"/>
        <v>0</v>
      </c>
      <c r="AJ19" s="317">
        <f t="shared" si="9"/>
        <v>0</v>
      </c>
      <c r="AK19" s="317">
        <f t="shared" si="9"/>
        <v>0</v>
      </c>
      <c r="AL19" s="317">
        <f t="shared" si="9"/>
        <v>0</v>
      </c>
      <c r="AM19" s="317">
        <f t="shared" si="9"/>
        <v>0</v>
      </c>
      <c r="AN19" s="317">
        <f t="shared" si="9"/>
        <v>0</v>
      </c>
      <c r="AO19" s="317">
        <f t="shared" si="9"/>
        <v>0</v>
      </c>
      <c r="AP19" s="317">
        <f t="shared" si="9"/>
        <v>0</v>
      </c>
      <c r="AQ19" s="317">
        <f t="shared" si="9"/>
        <v>0</v>
      </c>
      <c r="AR19" s="76"/>
      <c r="AS19" s="76"/>
      <c r="AT19" s="76"/>
      <c r="AU19" s="76"/>
      <c r="AV19" s="76"/>
      <c r="AW19" s="76"/>
      <c r="AX19" s="76"/>
      <c r="AY19" s="76"/>
    </row>
    <row r="20" spans="1:51" s="318" customFormat="1" ht="15.75">
      <c r="A20" s="314" t="s">
        <v>262</v>
      </c>
      <c r="B20" s="314"/>
      <c r="C20" s="288">
        <v>0.05</v>
      </c>
      <c r="D20" s="315">
        <f>+$C20*(D12)</f>
        <v>0</v>
      </c>
      <c r="E20" s="316">
        <f aca="true" t="shared" si="10" ref="E20:AQ20">+$C20*(E12)</f>
        <v>0</v>
      </c>
      <c r="F20" s="316">
        <f t="shared" si="10"/>
        <v>0</v>
      </c>
      <c r="G20" s="316">
        <f t="shared" si="10"/>
        <v>0</v>
      </c>
      <c r="H20" s="316">
        <f t="shared" si="10"/>
        <v>0</v>
      </c>
      <c r="I20" s="316">
        <f t="shared" si="10"/>
        <v>0</v>
      </c>
      <c r="J20" s="316">
        <f t="shared" si="10"/>
        <v>0</v>
      </c>
      <c r="K20" s="316">
        <f t="shared" si="10"/>
        <v>0</v>
      </c>
      <c r="L20" s="316">
        <f t="shared" si="10"/>
        <v>0</v>
      </c>
      <c r="M20" s="316">
        <f t="shared" si="10"/>
        <v>0</v>
      </c>
      <c r="N20" s="316">
        <f t="shared" si="10"/>
        <v>0</v>
      </c>
      <c r="O20" s="316">
        <f t="shared" si="10"/>
        <v>0</v>
      </c>
      <c r="P20" s="316">
        <f t="shared" si="10"/>
        <v>0</v>
      </c>
      <c r="Q20" s="316">
        <f t="shared" si="10"/>
        <v>0</v>
      </c>
      <c r="R20" s="316">
        <f t="shared" si="10"/>
        <v>0</v>
      </c>
      <c r="S20" s="316">
        <f t="shared" si="10"/>
        <v>0</v>
      </c>
      <c r="T20" s="316">
        <f t="shared" si="10"/>
        <v>0</v>
      </c>
      <c r="U20" s="316">
        <f t="shared" si="10"/>
        <v>0</v>
      </c>
      <c r="V20" s="316">
        <f t="shared" si="10"/>
        <v>0</v>
      </c>
      <c r="W20" s="316">
        <f t="shared" si="10"/>
        <v>0</v>
      </c>
      <c r="X20" s="317">
        <f t="shared" si="10"/>
        <v>0</v>
      </c>
      <c r="Y20" s="317">
        <f t="shared" si="10"/>
        <v>0</v>
      </c>
      <c r="Z20" s="317">
        <f t="shared" si="10"/>
        <v>0</v>
      </c>
      <c r="AA20" s="317">
        <f t="shared" si="10"/>
        <v>0</v>
      </c>
      <c r="AB20" s="317">
        <f t="shared" si="10"/>
        <v>0</v>
      </c>
      <c r="AC20" s="317">
        <f t="shared" si="10"/>
        <v>0</v>
      </c>
      <c r="AD20" s="317">
        <f t="shared" si="10"/>
        <v>0</v>
      </c>
      <c r="AE20" s="317">
        <f t="shared" si="10"/>
        <v>0</v>
      </c>
      <c r="AF20" s="317">
        <f t="shared" si="10"/>
        <v>0</v>
      </c>
      <c r="AG20" s="317">
        <f t="shared" si="10"/>
        <v>0</v>
      </c>
      <c r="AH20" s="317">
        <f t="shared" si="10"/>
        <v>0</v>
      </c>
      <c r="AI20" s="317">
        <f t="shared" si="10"/>
        <v>0</v>
      </c>
      <c r="AJ20" s="317">
        <f t="shared" si="10"/>
        <v>0</v>
      </c>
      <c r="AK20" s="317">
        <f t="shared" si="10"/>
        <v>0</v>
      </c>
      <c r="AL20" s="317">
        <f t="shared" si="10"/>
        <v>0</v>
      </c>
      <c r="AM20" s="317">
        <f t="shared" si="10"/>
        <v>0</v>
      </c>
      <c r="AN20" s="317">
        <f t="shared" si="10"/>
        <v>0</v>
      </c>
      <c r="AO20" s="317">
        <f t="shared" si="10"/>
        <v>0</v>
      </c>
      <c r="AP20" s="317">
        <f t="shared" si="10"/>
        <v>0</v>
      </c>
      <c r="AQ20" s="317">
        <f t="shared" si="10"/>
        <v>0</v>
      </c>
      <c r="AR20" s="76"/>
      <c r="AS20" s="76"/>
      <c r="AT20" s="76"/>
      <c r="AU20" s="76"/>
      <c r="AV20" s="76"/>
      <c r="AW20" s="76"/>
      <c r="AX20" s="76"/>
      <c r="AY20" s="76"/>
    </row>
    <row r="21" spans="1:51" ht="15.75">
      <c r="A21" s="308" t="s">
        <v>263</v>
      </c>
      <c r="B21" s="308"/>
      <c r="C21" s="306"/>
      <c r="D21" s="319">
        <f aca="true" t="shared" si="11" ref="D21:AQ21">SUM(D18:D20)</f>
        <v>0</v>
      </c>
      <c r="E21" s="320">
        <f t="shared" si="11"/>
        <v>0</v>
      </c>
      <c r="F21" s="320">
        <f t="shared" si="11"/>
        <v>0</v>
      </c>
      <c r="G21" s="320">
        <f t="shared" si="11"/>
        <v>0</v>
      </c>
      <c r="H21" s="320">
        <f t="shared" si="11"/>
        <v>0</v>
      </c>
      <c r="I21" s="320">
        <f t="shared" si="11"/>
        <v>0</v>
      </c>
      <c r="J21" s="320">
        <f t="shared" si="11"/>
        <v>0</v>
      </c>
      <c r="K21" s="320">
        <f t="shared" si="11"/>
        <v>0</v>
      </c>
      <c r="L21" s="320">
        <f t="shared" si="11"/>
        <v>0</v>
      </c>
      <c r="M21" s="320">
        <f t="shared" si="11"/>
        <v>0</v>
      </c>
      <c r="N21" s="320">
        <f t="shared" si="11"/>
        <v>0</v>
      </c>
      <c r="O21" s="320">
        <f t="shared" si="11"/>
        <v>0</v>
      </c>
      <c r="P21" s="320">
        <f t="shared" si="11"/>
        <v>0</v>
      </c>
      <c r="Q21" s="320">
        <f t="shared" si="11"/>
        <v>0</v>
      </c>
      <c r="R21" s="320">
        <f t="shared" si="11"/>
        <v>0</v>
      </c>
      <c r="S21" s="320">
        <f t="shared" si="11"/>
        <v>0</v>
      </c>
      <c r="T21" s="320">
        <f t="shared" si="11"/>
        <v>0</v>
      </c>
      <c r="U21" s="320">
        <f t="shared" si="11"/>
        <v>0</v>
      </c>
      <c r="V21" s="320">
        <f t="shared" si="11"/>
        <v>0</v>
      </c>
      <c r="W21" s="320">
        <f t="shared" si="11"/>
        <v>0</v>
      </c>
      <c r="X21" s="321">
        <f t="shared" si="11"/>
        <v>0</v>
      </c>
      <c r="Y21" s="321">
        <f t="shared" si="11"/>
        <v>0</v>
      </c>
      <c r="Z21" s="321">
        <f t="shared" si="11"/>
        <v>0</v>
      </c>
      <c r="AA21" s="321">
        <f t="shared" si="11"/>
        <v>0</v>
      </c>
      <c r="AB21" s="321">
        <f t="shared" si="11"/>
        <v>0</v>
      </c>
      <c r="AC21" s="321">
        <f t="shared" si="11"/>
        <v>0</v>
      </c>
      <c r="AD21" s="321">
        <f t="shared" si="11"/>
        <v>0</v>
      </c>
      <c r="AE21" s="321">
        <f t="shared" si="11"/>
        <v>0</v>
      </c>
      <c r="AF21" s="321">
        <f t="shared" si="11"/>
        <v>0</v>
      </c>
      <c r="AG21" s="321">
        <f t="shared" si="11"/>
        <v>0</v>
      </c>
      <c r="AH21" s="321">
        <f t="shared" si="11"/>
        <v>0</v>
      </c>
      <c r="AI21" s="321">
        <f t="shared" si="11"/>
        <v>0</v>
      </c>
      <c r="AJ21" s="321">
        <f t="shared" si="11"/>
        <v>0</v>
      </c>
      <c r="AK21" s="321">
        <f t="shared" si="11"/>
        <v>0</v>
      </c>
      <c r="AL21" s="321">
        <f t="shared" si="11"/>
        <v>0</v>
      </c>
      <c r="AM21" s="321">
        <f t="shared" si="11"/>
        <v>0</v>
      </c>
      <c r="AN21" s="321">
        <f t="shared" si="11"/>
        <v>0</v>
      </c>
      <c r="AO21" s="321">
        <f t="shared" si="11"/>
        <v>0</v>
      </c>
      <c r="AP21" s="321">
        <f t="shared" si="11"/>
        <v>0</v>
      </c>
      <c r="AQ21" s="321">
        <f t="shared" si="11"/>
        <v>0</v>
      </c>
      <c r="AR21" s="37"/>
      <c r="AS21" s="37"/>
      <c r="AT21" s="37"/>
      <c r="AU21" s="37"/>
      <c r="AV21" s="37"/>
      <c r="AW21" s="37"/>
      <c r="AX21" s="37"/>
      <c r="AY21" s="37"/>
    </row>
    <row r="22" spans="1:51" ht="6.75" customHeight="1">
      <c r="A22" s="37"/>
      <c r="B22" s="37"/>
      <c r="C22" s="322"/>
      <c r="D22" s="307"/>
      <c r="E22" s="290"/>
      <c r="F22" s="290"/>
      <c r="G22" s="290"/>
      <c r="H22" s="290"/>
      <c r="I22" s="290"/>
      <c r="J22" s="290"/>
      <c r="K22" s="290"/>
      <c r="L22" s="290"/>
      <c r="M22" s="290"/>
      <c r="N22" s="290"/>
      <c r="O22" s="290"/>
      <c r="P22" s="290"/>
      <c r="Q22" s="290"/>
      <c r="R22" s="290"/>
      <c r="S22" s="290"/>
      <c r="T22" s="290"/>
      <c r="U22" s="290"/>
      <c r="V22" s="290"/>
      <c r="W22" s="290"/>
      <c r="X22" s="291"/>
      <c r="Y22" s="291"/>
      <c r="Z22" s="291"/>
      <c r="AA22" s="291"/>
      <c r="AB22" s="291"/>
      <c r="AC22" s="291"/>
      <c r="AD22" s="291"/>
      <c r="AE22" s="291"/>
      <c r="AF22" s="291"/>
      <c r="AG22" s="291"/>
      <c r="AH22" s="291"/>
      <c r="AI22" s="291"/>
      <c r="AJ22" s="291"/>
      <c r="AK22" s="291"/>
      <c r="AL22" s="291"/>
      <c r="AM22" s="291"/>
      <c r="AN22" s="291"/>
      <c r="AO22" s="291"/>
      <c r="AP22" s="291"/>
      <c r="AQ22" s="291"/>
      <c r="AR22" s="37"/>
      <c r="AS22" s="37"/>
      <c r="AT22" s="37"/>
      <c r="AU22" s="37"/>
      <c r="AV22" s="37"/>
      <c r="AW22" s="37"/>
      <c r="AX22" s="37"/>
      <c r="AY22" s="37"/>
    </row>
    <row r="23" spans="1:51" ht="15.75">
      <c r="A23" s="323" t="s">
        <v>264</v>
      </c>
      <c r="B23" s="324"/>
      <c r="C23" s="325"/>
      <c r="D23" s="326">
        <f aca="true" t="shared" si="12" ref="D23:AQ23">D15-D21</f>
        <v>0</v>
      </c>
      <c r="E23" s="327">
        <f t="shared" si="12"/>
        <v>0</v>
      </c>
      <c r="F23" s="327">
        <f t="shared" si="12"/>
        <v>0</v>
      </c>
      <c r="G23" s="327">
        <f t="shared" si="12"/>
        <v>0</v>
      </c>
      <c r="H23" s="327">
        <f t="shared" si="12"/>
        <v>0</v>
      </c>
      <c r="I23" s="327">
        <f t="shared" si="12"/>
        <v>0</v>
      </c>
      <c r="J23" s="327">
        <f t="shared" si="12"/>
        <v>0</v>
      </c>
      <c r="K23" s="327">
        <f t="shared" si="12"/>
        <v>0</v>
      </c>
      <c r="L23" s="327">
        <f t="shared" si="12"/>
        <v>0</v>
      </c>
      <c r="M23" s="327">
        <f t="shared" si="12"/>
        <v>0</v>
      </c>
      <c r="N23" s="327">
        <f t="shared" si="12"/>
        <v>0</v>
      </c>
      <c r="O23" s="327">
        <f t="shared" si="12"/>
        <v>0</v>
      </c>
      <c r="P23" s="327">
        <f t="shared" si="12"/>
        <v>0</v>
      </c>
      <c r="Q23" s="327">
        <f t="shared" si="12"/>
        <v>0</v>
      </c>
      <c r="R23" s="327">
        <f t="shared" si="12"/>
        <v>0</v>
      </c>
      <c r="S23" s="327">
        <f t="shared" si="12"/>
        <v>0</v>
      </c>
      <c r="T23" s="327">
        <f t="shared" si="12"/>
        <v>0</v>
      </c>
      <c r="U23" s="327">
        <f t="shared" si="12"/>
        <v>0</v>
      </c>
      <c r="V23" s="327">
        <f t="shared" si="12"/>
        <v>0</v>
      </c>
      <c r="W23" s="327">
        <f t="shared" si="12"/>
        <v>0</v>
      </c>
      <c r="X23" s="328">
        <f t="shared" si="12"/>
        <v>0</v>
      </c>
      <c r="Y23" s="328">
        <f t="shared" si="12"/>
        <v>0</v>
      </c>
      <c r="Z23" s="328">
        <f t="shared" si="12"/>
        <v>0</v>
      </c>
      <c r="AA23" s="328">
        <f t="shared" si="12"/>
        <v>0</v>
      </c>
      <c r="AB23" s="328">
        <f t="shared" si="12"/>
        <v>0</v>
      </c>
      <c r="AC23" s="328">
        <f t="shared" si="12"/>
        <v>0</v>
      </c>
      <c r="AD23" s="328">
        <f t="shared" si="12"/>
        <v>0</v>
      </c>
      <c r="AE23" s="328">
        <f t="shared" si="12"/>
        <v>0</v>
      </c>
      <c r="AF23" s="328">
        <f t="shared" si="12"/>
        <v>0</v>
      </c>
      <c r="AG23" s="328">
        <f t="shared" si="12"/>
        <v>0</v>
      </c>
      <c r="AH23" s="328">
        <f t="shared" si="12"/>
        <v>0</v>
      </c>
      <c r="AI23" s="328">
        <f t="shared" si="12"/>
        <v>0</v>
      </c>
      <c r="AJ23" s="328">
        <f t="shared" si="12"/>
        <v>0</v>
      </c>
      <c r="AK23" s="328">
        <f t="shared" si="12"/>
        <v>0</v>
      </c>
      <c r="AL23" s="328">
        <f t="shared" si="12"/>
        <v>0</v>
      </c>
      <c r="AM23" s="328">
        <f t="shared" si="12"/>
        <v>0</v>
      </c>
      <c r="AN23" s="328">
        <f t="shared" si="12"/>
        <v>0</v>
      </c>
      <c r="AO23" s="328">
        <f t="shared" si="12"/>
        <v>0</v>
      </c>
      <c r="AP23" s="328">
        <f t="shared" si="12"/>
        <v>0</v>
      </c>
      <c r="AQ23" s="329">
        <f t="shared" si="12"/>
        <v>0</v>
      </c>
      <c r="AR23" s="37"/>
      <c r="AS23" s="37"/>
      <c r="AT23" s="37"/>
      <c r="AU23" s="37"/>
      <c r="AV23" s="37"/>
      <c r="AW23" s="37"/>
      <c r="AX23" s="37"/>
      <c r="AY23" s="37"/>
    </row>
    <row r="24" spans="1:51" ht="5.25" customHeight="1">
      <c r="A24" s="37"/>
      <c r="B24" s="37"/>
      <c r="C24" s="330"/>
      <c r="D24" s="309"/>
      <c r="E24" s="331"/>
      <c r="F24" s="331"/>
      <c r="G24" s="331"/>
      <c r="H24" s="331"/>
      <c r="I24" s="331"/>
      <c r="J24" s="331"/>
      <c r="K24" s="331"/>
      <c r="L24" s="331"/>
      <c r="M24" s="331"/>
      <c r="N24" s="331"/>
      <c r="O24" s="331"/>
      <c r="P24" s="331"/>
      <c r="Q24" s="331"/>
      <c r="R24" s="331"/>
      <c r="S24" s="331"/>
      <c r="T24" s="331"/>
      <c r="U24" s="331"/>
      <c r="V24" s="331"/>
      <c r="W24" s="331"/>
      <c r="X24" s="332"/>
      <c r="Y24" s="332"/>
      <c r="Z24" s="332"/>
      <c r="AA24" s="332"/>
      <c r="AB24" s="332"/>
      <c r="AC24" s="332"/>
      <c r="AD24" s="332"/>
      <c r="AE24" s="332"/>
      <c r="AF24" s="332"/>
      <c r="AG24" s="332"/>
      <c r="AH24" s="332"/>
      <c r="AI24" s="332"/>
      <c r="AJ24" s="332"/>
      <c r="AK24" s="332"/>
      <c r="AL24" s="332"/>
      <c r="AM24" s="332"/>
      <c r="AN24" s="332"/>
      <c r="AO24" s="332"/>
      <c r="AP24" s="332"/>
      <c r="AQ24" s="332"/>
      <c r="AR24" s="37"/>
      <c r="AS24" s="37"/>
      <c r="AT24" s="37"/>
      <c r="AU24" s="37"/>
      <c r="AV24" s="37"/>
      <c r="AW24" s="37"/>
      <c r="AX24" s="37"/>
      <c r="AY24" s="37"/>
    </row>
    <row r="25" spans="1:51" ht="15.75">
      <c r="A25" s="282" t="s">
        <v>265</v>
      </c>
      <c r="B25" s="333"/>
      <c r="C25" s="284"/>
      <c r="D25" s="285"/>
      <c r="E25" s="286"/>
      <c r="F25" s="286"/>
      <c r="G25" s="286"/>
      <c r="H25" s="286"/>
      <c r="I25" s="286"/>
      <c r="J25" s="286"/>
      <c r="K25" s="286"/>
      <c r="L25" s="286"/>
      <c r="M25" s="286"/>
      <c r="N25" s="286"/>
      <c r="O25" s="286"/>
      <c r="P25" s="286"/>
      <c r="Q25" s="286"/>
      <c r="R25" s="286"/>
      <c r="S25" s="286"/>
      <c r="T25" s="286"/>
      <c r="U25" s="286"/>
      <c r="V25" s="286"/>
      <c r="W25" s="286"/>
      <c r="X25" s="287"/>
      <c r="Y25" s="287"/>
      <c r="Z25" s="287"/>
      <c r="AA25" s="287"/>
      <c r="AB25" s="287"/>
      <c r="AC25" s="287"/>
      <c r="AD25" s="287"/>
      <c r="AE25" s="287"/>
      <c r="AF25" s="287"/>
      <c r="AG25" s="287"/>
      <c r="AH25" s="287"/>
      <c r="AI25" s="287"/>
      <c r="AJ25" s="287"/>
      <c r="AK25" s="287"/>
      <c r="AL25" s="287"/>
      <c r="AM25" s="287"/>
      <c r="AN25" s="287"/>
      <c r="AO25" s="287"/>
      <c r="AP25" s="287"/>
      <c r="AQ25" s="287"/>
      <c r="AR25" s="37"/>
      <c r="AS25" s="37"/>
      <c r="AT25" s="37"/>
      <c r="AU25" s="37"/>
      <c r="AV25" s="37"/>
      <c r="AW25" s="37"/>
      <c r="AX25" s="37"/>
      <c r="AY25" s="37"/>
    </row>
    <row r="26" spans="1:51" ht="29.25" customHeight="1">
      <c r="A26" s="789" t="s">
        <v>266</v>
      </c>
      <c r="B26" s="789"/>
      <c r="C26" s="288">
        <v>0.035</v>
      </c>
      <c r="D26" s="307">
        <f>'Year 1 Operating Budget'!D67-'Year 1 Operating Budget'!D60</f>
        <v>0</v>
      </c>
      <c r="E26" s="290">
        <f aca="true" t="shared" si="13" ref="E26:AQ26">(1+$C$26)*D26</f>
        <v>0</v>
      </c>
      <c r="F26" s="290">
        <f t="shared" si="13"/>
        <v>0</v>
      </c>
      <c r="G26" s="290">
        <f t="shared" si="13"/>
        <v>0</v>
      </c>
      <c r="H26" s="290">
        <f t="shared" si="13"/>
        <v>0</v>
      </c>
      <c r="I26" s="290">
        <f t="shared" si="13"/>
        <v>0</v>
      </c>
      <c r="J26" s="290">
        <f t="shared" si="13"/>
        <v>0</v>
      </c>
      <c r="K26" s="290">
        <f t="shared" si="13"/>
        <v>0</v>
      </c>
      <c r="L26" s="290">
        <f t="shared" si="13"/>
        <v>0</v>
      </c>
      <c r="M26" s="290">
        <f t="shared" si="13"/>
        <v>0</v>
      </c>
      <c r="N26" s="290">
        <f t="shared" si="13"/>
        <v>0</v>
      </c>
      <c r="O26" s="290">
        <f t="shared" si="13"/>
        <v>0</v>
      </c>
      <c r="P26" s="290">
        <f t="shared" si="13"/>
        <v>0</v>
      </c>
      <c r="Q26" s="290">
        <f t="shared" si="13"/>
        <v>0</v>
      </c>
      <c r="R26" s="290">
        <f t="shared" si="13"/>
        <v>0</v>
      </c>
      <c r="S26" s="290">
        <f t="shared" si="13"/>
        <v>0</v>
      </c>
      <c r="T26" s="290">
        <f t="shared" si="13"/>
        <v>0</v>
      </c>
      <c r="U26" s="290">
        <f t="shared" si="13"/>
        <v>0</v>
      </c>
      <c r="V26" s="290">
        <f t="shared" si="13"/>
        <v>0</v>
      </c>
      <c r="W26" s="290">
        <f t="shared" si="13"/>
        <v>0</v>
      </c>
      <c r="X26" s="291">
        <f t="shared" si="13"/>
        <v>0</v>
      </c>
      <c r="Y26" s="291">
        <f t="shared" si="13"/>
        <v>0</v>
      </c>
      <c r="Z26" s="291">
        <f t="shared" si="13"/>
        <v>0</v>
      </c>
      <c r="AA26" s="291">
        <f t="shared" si="13"/>
        <v>0</v>
      </c>
      <c r="AB26" s="291">
        <f t="shared" si="13"/>
        <v>0</v>
      </c>
      <c r="AC26" s="291">
        <f t="shared" si="13"/>
        <v>0</v>
      </c>
      <c r="AD26" s="291">
        <f t="shared" si="13"/>
        <v>0</v>
      </c>
      <c r="AE26" s="291">
        <f t="shared" si="13"/>
        <v>0</v>
      </c>
      <c r="AF26" s="291">
        <f t="shared" si="13"/>
        <v>0</v>
      </c>
      <c r="AG26" s="291">
        <f t="shared" si="13"/>
        <v>0</v>
      </c>
      <c r="AH26" s="291">
        <f t="shared" si="13"/>
        <v>0</v>
      </c>
      <c r="AI26" s="291">
        <f t="shared" si="13"/>
        <v>0</v>
      </c>
      <c r="AJ26" s="291">
        <f t="shared" si="13"/>
        <v>0</v>
      </c>
      <c r="AK26" s="291">
        <f t="shared" si="13"/>
        <v>0</v>
      </c>
      <c r="AL26" s="291">
        <f t="shared" si="13"/>
        <v>0</v>
      </c>
      <c r="AM26" s="291">
        <f t="shared" si="13"/>
        <v>0</v>
      </c>
      <c r="AN26" s="291">
        <f t="shared" si="13"/>
        <v>0</v>
      </c>
      <c r="AO26" s="291">
        <f t="shared" si="13"/>
        <v>0</v>
      </c>
      <c r="AP26" s="291">
        <f t="shared" si="13"/>
        <v>0</v>
      </c>
      <c r="AQ26" s="291">
        <f t="shared" si="13"/>
        <v>0</v>
      </c>
      <c r="AR26" s="37"/>
      <c r="AS26" s="37"/>
      <c r="AT26" s="37"/>
      <c r="AU26" s="37"/>
      <c r="AV26" s="37"/>
      <c r="AW26" s="37"/>
      <c r="AX26" s="37"/>
      <c r="AY26" s="37"/>
    </row>
    <row r="27" spans="1:51" ht="15" customHeight="1">
      <c r="A27" s="334" t="s">
        <v>192</v>
      </c>
      <c r="B27" s="335"/>
      <c r="C27" s="288">
        <v>0.02</v>
      </c>
      <c r="D27" s="307">
        <f>'Year 1 Operating Budget'!D60</f>
        <v>0</v>
      </c>
      <c r="E27" s="290">
        <f>(1+$C$27)*D27</f>
        <v>0</v>
      </c>
      <c r="F27" s="290">
        <f aca="true" t="shared" si="14" ref="F27:AQ27">(1+$C$27)*E27</f>
        <v>0</v>
      </c>
      <c r="G27" s="290">
        <f t="shared" si="14"/>
        <v>0</v>
      </c>
      <c r="H27" s="290">
        <f t="shared" si="14"/>
        <v>0</v>
      </c>
      <c r="I27" s="290">
        <f t="shared" si="14"/>
        <v>0</v>
      </c>
      <c r="J27" s="290">
        <f t="shared" si="14"/>
        <v>0</v>
      </c>
      <c r="K27" s="290">
        <f t="shared" si="14"/>
        <v>0</v>
      </c>
      <c r="L27" s="290">
        <f t="shared" si="14"/>
        <v>0</v>
      </c>
      <c r="M27" s="290">
        <f t="shared" si="14"/>
        <v>0</v>
      </c>
      <c r="N27" s="290">
        <f t="shared" si="14"/>
        <v>0</v>
      </c>
      <c r="O27" s="290">
        <f t="shared" si="14"/>
        <v>0</v>
      </c>
      <c r="P27" s="290">
        <f t="shared" si="14"/>
        <v>0</v>
      </c>
      <c r="Q27" s="290">
        <f t="shared" si="14"/>
        <v>0</v>
      </c>
      <c r="R27" s="290">
        <f t="shared" si="14"/>
        <v>0</v>
      </c>
      <c r="S27" s="290">
        <f t="shared" si="14"/>
        <v>0</v>
      </c>
      <c r="T27" s="290">
        <f t="shared" si="14"/>
        <v>0</v>
      </c>
      <c r="U27" s="290">
        <f t="shared" si="14"/>
        <v>0</v>
      </c>
      <c r="V27" s="290">
        <f t="shared" si="14"/>
        <v>0</v>
      </c>
      <c r="W27" s="290">
        <f t="shared" si="14"/>
        <v>0</v>
      </c>
      <c r="X27" s="291">
        <f t="shared" si="14"/>
        <v>0</v>
      </c>
      <c r="Y27" s="291">
        <f t="shared" si="14"/>
        <v>0</v>
      </c>
      <c r="Z27" s="291">
        <f t="shared" si="14"/>
        <v>0</v>
      </c>
      <c r="AA27" s="291">
        <f t="shared" si="14"/>
        <v>0</v>
      </c>
      <c r="AB27" s="291">
        <f t="shared" si="14"/>
        <v>0</v>
      </c>
      <c r="AC27" s="291">
        <f t="shared" si="14"/>
        <v>0</v>
      </c>
      <c r="AD27" s="291">
        <f t="shared" si="14"/>
        <v>0</v>
      </c>
      <c r="AE27" s="291">
        <f t="shared" si="14"/>
        <v>0</v>
      </c>
      <c r="AF27" s="291">
        <f t="shared" si="14"/>
        <v>0</v>
      </c>
      <c r="AG27" s="291">
        <f t="shared" si="14"/>
        <v>0</v>
      </c>
      <c r="AH27" s="291">
        <f t="shared" si="14"/>
        <v>0</v>
      </c>
      <c r="AI27" s="291">
        <f t="shared" si="14"/>
        <v>0</v>
      </c>
      <c r="AJ27" s="291">
        <f t="shared" si="14"/>
        <v>0</v>
      </c>
      <c r="AK27" s="291">
        <f t="shared" si="14"/>
        <v>0</v>
      </c>
      <c r="AL27" s="291">
        <f t="shared" si="14"/>
        <v>0</v>
      </c>
      <c r="AM27" s="291">
        <f t="shared" si="14"/>
        <v>0</v>
      </c>
      <c r="AN27" s="291">
        <f t="shared" si="14"/>
        <v>0</v>
      </c>
      <c r="AO27" s="291">
        <f t="shared" si="14"/>
        <v>0</v>
      </c>
      <c r="AP27" s="291">
        <f t="shared" si="14"/>
        <v>0</v>
      </c>
      <c r="AQ27" s="291">
        <f t="shared" si="14"/>
        <v>0</v>
      </c>
      <c r="AR27" s="37"/>
      <c r="AS27" s="37"/>
      <c r="AT27" s="37"/>
      <c r="AU27" s="37"/>
      <c r="AV27" s="37"/>
      <c r="AW27" s="37"/>
      <c r="AX27" s="37"/>
      <c r="AY27" s="37"/>
    </row>
    <row r="28" spans="1:51" ht="15.75">
      <c r="A28" s="336" t="s">
        <v>95</v>
      </c>
      <c r="B28" s="336"/>
      <c r="C28" s="288">
        <v>0</v>
      </c>
      <c r="D28" s="307">
        <f>'Year 1 Operating Budget'!D70</f>
        <v>0</v>
      </c>
      <c r="E28" s="290">
        <f>D28*(1+$C$28)</f>
        <v>0</v>
      </c>
      <c r="F28" s="290">
        <f>(1+$C$28)*E28</f>
        <v>0</v>
      </c>
      <c r="G28" s="290">
        <f>(1+$C$28)*F28</f>
        <v>0</v>
      </c>
      <c r="H28" s="290">
        <f aca="true" t="shared" si="15" ref="H28:AQ28">(1+$C$28)*G28</f>
        <v>0</v>
      </c>
      <c r="I28" s="290">
        <f t="shared" si="15"/>
        <v>0</v>
      </c>
      <c r="J28" s="290">
        <f t="shared" si="15"/>
        <v>0</v>
      </c>
      <c r="K28" s="290">
        <f t="shared" si="15"/>
        <v>0</v>
      </c>
      <c r="L28" s="290">
        <f t="shared" si="15"/>
        <v>0</v>
      </c>
      <c r="M28" s="290">
        <f t="shared" si="15"/>
        <v>0</v>
      </c>
      <c r="N28" s="290">
        <f t="shared" si="15"/>
        <v>0</v>
      </c>
      <c r="O28" s="290">
        <f t="shared" si="15"/>
        <v>0</v>
      </c>
      <c r="P28" s="290">
        <f t="shared" si="15"/>
        <v>0</v>
      </c>
      <c r="Q28" s="290">
        <f t="shared" si="15"/>
        <v>0</v>
      </c>
      <c r="R28" s="290">
        <f t="shared" si="15"/>
        <v>0</v>
      </c>
      <c r="S28" s="290">
        <f t="shared" si="15"/>
        <v>0</v>
      </c>
      <c r="T28" s="290">
        <f t="shared" si="15"/>
        <v>0</v>
      </c>
      <c r="U28" s="290">
        <f t="shared" si="15"/>
        <v>0</v>
      </c>
      <c r="V28" s="290">
        <f t="shared" si="15"/>
        <v>0</v>
      </c>
      <c r="W28" s="290">
        <f t="shared" si="15"/>
        <v>0</v>
      </c>
      <c r="X28" s="291">
        <f t="shared" si="15"/>
        <v>0</v>
      </c>
      <c r="Y28" s="291">
        <f t="shared" si="15"/>
        <v>0</v>
      </c>
      <c r="Z28" s="291">
        <f t="shared" si="15"/>
        <v>0</v>
      </c>
      <c r="AA28" s="291">
        <f t="shared" si="15"/>
        <v>0</v>
      </c>
      <c r="AB28" s="291">
        <f t="shared" si="15"/>
        <v>0</v>
      </c>
      <c r="AC28" s="291">
        <f t="shared" si="15"/>
        <v>0</v>
      </c>
      <c r="AD28" s="291">
        <f t="shared" si="15"/>
        <v>0</v>
      </c>
      <c r="AE28" s="291">
        <f t="shared" si="15"/>
        <v>0</v>
      </c>
      <c r="AF28" s="291">
        <f t="shared" si="15"/>
        <v>0</v>
      </c>
      <c r="AG28" s="291">
        <f t="shared" si="15"/>
        <v>0</v>
      </c>
      <c r="AH28" s="291">
        <f t="shared" si="15"/>
        <v>0</v>
      </c>
      <c r="AI28" s="291">
        <f t="shared" si="15"/>
        <v>0</v>
      </c>
      <c r="AJ28" s="291">
        <f t="shared" si="15"/>
        <v>0</v>
      </c>
      <c r="AK28" s="291">
        <f t="shared" si="15"/>
        <v>0</v>
      </c>
      <c r="AL28" s="291">
        <f t="shared" si="15"/>
        <v>0</v>
      </c>
      <c r="AM28" s="291">
        <f t="shared" si="15"/>
        <v>0</v>
      </c>
      <c r="AN28" s="291">
        <f t="shared" si="15"/>
        <v>0</v>
      </c>
      <c r="AO28" s="291">
        <f t="shared" si="15"/>
        <v>0</v>
      </c>
      <c r="AP28" s="291">
        <f t="shared" si="15"/>
        <v>0</v>
      </c>
      <c r="AQ28" s="291">
        <f t="shared" si="15"/>
        <v>0</v>
      </c>
      <c r="AR28" s="37"/>
      <c r="AS28" s="37"/>
      <c r="AT28" s="37"/>
      <c r="AU28" s="37"/>
      <c r="AV28" s="37"/>
      <c r="AW28" s="37"/>
      <c r="AX28" s="37"/>
      <c r="AY28" s="37"/>
    </row>
    <row r="29" spans="1:51" ht="15.75">
      <c r="A29" s="337" t="s">
        <v>267</v>
      </c>
      <c r="B29" s="337"/>
      <c r="C29" s="288">
        <v>0</v>
      </c>
      <c r="D29" s="315">
        <v>0</v>
      </c>
      <c r="E29" s="290">
        <f>(1+$C$29)*D29</f>
        <v>0</v>
      </c>
      <c r="F29" s="290">
        <f aca="true" t="shared" si="16" ref="F29:AQ29">(1+$C$29)*E29</f>
        <v>0</v>
      </c>
      <c r="G29" s="290">
        <f t="shared" si="16"/>
        <v>0</v>
      </c>
      <c r="H29" s="290">
        <f t="shared" si="16"/>
        <v>0</v>
      </c>
      <c r="I29" s="290">
        <f t="shared" si="16"/>
        <v>0</v>
      </c>
      <c r="J29" s="290">
        <f t="shared" si="16"/>
        <v>0</v>
      </c>
      <c r="K29" s="290">
        <f t="shared" si="16"/>
        <v>0</v>
      </c>
      <c r="L29" s="290">
        <f t="shared" si="16"/>
        <v>0</v>
      </c>
      <c r="M29" s="290">
        <f t="shared" si="16"/>
        <v>0</v>
      </c>
      <c r="N29" s="290">
        <f t="shared" si="16"/>
        <v>0</v>
      </c>
      <c r="O29" s="290">
        <f t="shared" si="16"/>
        <v>0</v>
      </c>
      <c r="P29" s="290">
        <f t="shared" si="16"/>
        <v>0</v>
      </c>
      <c r="Q29" s="290">
        <f t="shared" si="16"/>
        <v>0</v>
      </c>
      <c r="R29" s="290">
        <f t="shared" si="16"/>
        <v>0</v>
      </c>
      <c r="S29" s="290">
        <f t="shared" si="16"/>
        <v>0</v>
      </c>
      <c r="T29" s="290">
        <f t="shared" si="16"/>
        <v>0</v>
      </c>
      <c r="U29" s="290">
        <f t="shared" si="16"/>
        <v>0</v>
      </c>
      <c r="V29" s="290">
        <f t="shared" si="16"/>
        <v>0</v>
      </c>
      <c r="W29" s="290">
        <f t="shared" si="16"/>
        <v>0</v>
      </c>
      <c r="X29" s="291">
        <f t="shared" si="16"/>
        <v>0</v>
      </c>
      <c r="Y29" s="291">
        <f t="shared" si="16"/>
        <v>0</v>
      </c>
      <c r="Z29" s="291">
        <f t="shared" si="16"/>
        <v>0</v>
      </c>
      <c r="AA29" s="291">
        <f t="shared" si="16"/>
        <v>0</v>
      </c>
      <c r="AB29" s="291">
        <f t="shared" si="16"/>
        <v>0</v>
      </c>
      <c r="AC29" s="291">
        <f t="shared" si="16"/>
        <v>0</v>
      </c>
      <c r="AD29" s="291">
        <f t="shared" si="16"/>
        <v>0</v>
      </c>
      <c r="AE29" s="291">
        <f t="shared" si="16"/>
        <v>0</v>
      </c>
      <c r="AF29" s="291">
        <f t="shared" si="16"/>
        <v>0</v>
      </c>
      <c r="AG29" s="291">
        <f t="shared" si="16"/>
        <v>0</v>
      </c>
      <c r="AH29" s="291">
        <f t="shared" si="16"/>
        <v>0</v>
      </c>
      <c r="AI29" s="291">
        <f t="shared" si="16"/>
        <v>0</v>
      </c>
      <c r="AJ29" s="291">
        <f t="shared" si="16"/>
        <v>0</v>
      </c>
      <c r="AK29" s="291">
        <f t="shared" si="16"/>
        <v>0</v>
      </c>
      <c r="AL29" s="291">
        <f t="shared" si="16"/>
        <v>0</v>
      </c>
      <c r="AM29" s="291">
        <f t="shared" si="16"/>
        <v>0</v>
      </c>
      <c r="AN29" s="291">
        <f t="shared" si="16"/>
        <v>0</v>
      </c>
      <c r="AO29" s="291">
        <f t="shared" si="16"/>
        <v>0</v>
      </c>
      <c r="AP29" s="291">
        <f t="shared" si="16"/>
        <v>0</v>
      </c>
      <c r="AQ29" s="291">
        <f t="shared" si="16"/>
        <v>0</v>
      </c>
      <c r="AR29" s="37"/>
      <c r="AS29" s="37"/>
      <c r="AT29" s="37"/>
      <c r="AU29" s="37"/>
      <c r="AV29" s="37"/>
      <c r="AW29" s="37"/>
      <c r="AX29" s="37"/>
      <c r="AY29" s="37"/>
    </row>
    <row r="30" spans="1:51" ht="15.75">
      <c r="A30" s="338" t="s">
        <v>268</v>
      </c>
      <c r="B30" s="338"/>
      <c r="C30" s="76"/>
      <c r="D30" s="339">
        <f aca="true" t="shared" si="17" ref="D30:AQ30">SUM(D26:D29)</f>
        <v>0</v>
      </c>
      <c r="E30" s="340">
        <f t="shared" si="17"/>
        <v>0</v>
      </c>
      <c r="F30" s="340">
        <f t="shared" si="17"/>
        <v>0</v>
      </c>
      <c r="G30" s="340">
        <f t="shared" si="17"/>
        <v>0</v>
      </c>
      <c r="H30" s="340">
        <f t="shared" si="17"/>
        <v>0</v>
      </c>
      <c r="I30" s="340">
        <f t="shared" si="17"/>
        <v>0</v>
      </c>
      <c r="J30" s="340">
        <f t="shared" si="17"/>
        <v>0</v>
      </c>
      <c r="K30" s="340">
        <f t="shared" si="17"/>
        <v>0</v>
      </c>
      <c r="L30" s="340">
        <f t="shared" si="17"/>
        <v>0</v>
      </c>
      <c r="M30" s="340">
        <f t="shared" si="17"/>
        <v>0</v>
      </c>
      <c r="N30" s="340">
        <f t="shared" si="17"/>
        <v>0</v>
      </c>
      <c r="O30" s="340">
        <f t="shared" si="17"/>
        <v>0</v>
      </c>
      <c r="P30" s="340">
        <f t="shared" si="17"/>
        <v>0</v>
      </c>
      <c r="Q30" s="340">
        <f t="shared" si="17"/>
        <v>0</v>
      </c>
      <c r="R30" s="341">
        <f t="shared" si="17"/>
        <v>0</v>
      </c>
      <c r="S30" s="341">
        <f t="shared" si="17"/>
        <v>0</v>
      </c>
      <c r="T30" s="341">
        <f t="shared" si="17"/>
        <v>0</v>
      </c>
      <c r="U30" s="341">
        <f t="shared" si="17"/>
        <v>0</v>
      </c>
      <c r="V30" s="341">
        <f t="shared" si="17"/>
        <v>0</v>
      </c>
      <c r="W30" s="341">
        <f t="shared" si="17"/>
        <v>0</v>
      </c>
      <c r="X30" s="342">
        <f t="shared" si="17"/>
        <v>0</v>
      </c>
      <c r="Y30" s="342">
        <f t="shared" si="17"/>
        <v>0</v>
      </c>
      <c r="Z30" s="342">
        <f t="shared" si="17"/>
        <v>0</v>
      </c>
      <c r="AA30" s="342">
        <f t="shared" si="17"/>
        <v>0</v>
      </c>
      <c r="AB30" s="342">
        <f t="shared" si="17"/>
        <v>0</v>
      </c>
      <c r="AC30" s="342">
        <f t="shared" si="17"/>
        <v>0</v>
      </c>
      <c r="AD30" s="342">
        <f t="shared" si="17"/>
        <v>0</v>
      </c>
      <c r="AE30" s="342">
        <f t="shared" si="17"/>
        <v>0</v>
      </c>
      <c r="AF30" s="342">
        <f t="shared" si="17"/>
        <v>0</v>
      </c>
      <c r="AG30" s="342">
        <f t="shared" si="17"/>
        <v>0</v>
      </c>
      <c r="AH30" s="342">
        <f t="shared" si="17"/>
        <v>0</v>
      </c>
      <c r="AI30" s="342">
        <f t="shared" si="17"/>
        <v>0</v>
      </c>
      <c r="AJ30" s="342">
        <f t="shared" si="17"/>
        <v>0</v>
      </c>
      <c r="AK30" s="342">
        <f t="shared" si="17"/>
        <v>0</v>
      </c>
      <c r="AL30" s="342">
        <f t="shared" si="17"/>
        <v>0</v>
      </c>
      <c r="AM30" s="342">
        <f t="shared" si="17"/>
        <v>0</v>
      </c>
      <c r="AN30" s="342">
        <f t="shared" si="17"/>
        <v>0</v>
      </c>
      <c r="AO30" s="342">
        <f t="shared" si="17"/>
        <v>0</v>
      </c>
      <c r="AP30" s="342">
        <f t="shared" si="17"/>
        <v>0</v>
      </c>
      <c r="AQ30" s="342">
        <f t="shared" si="17"/>
        <v>0</v>
      </c>
      <c r="AR30" s="37"/>
      <c r="AS30" s="37"/>
      <c r="AT30" s="37"/>
      <c r="AU30" s="37"/>
      <c r="AV30" s="37"/>
      <c r="AW30" s="37"/>
      <c r="AX30" s="37"/>
      <c r="AY30" s="37"/>
    </row>
    <row r="31" spans="1:51" ht="6.75" customHeight="1">
      <c r="A31" s="343"/>
      <c r="B31" s="343"/>
      <c r="C31" s="343"/>
      <c r="D31" s="319"/>
      <c r="E31" s="344"/>
      <c r="F31" s="344"/>
      <c r="G31" s="344"/>
      <c r="H31" s="344"/>
      <c r="I31" s="344"/>
      <c r="J31" s="344"/>
      <c r="K31" s="344"/>
      <c r="L31" s="344"/>
      <c r="M31" s="344"/>
      <c r="N31" s="344"/>
      <c r="O31" s="344"/>
      <c r="P31" s="344"/>
      <c r="Q31" s="344"/>
      <c r="R31" s="344"/>
      <c r="S31" s="344"/>
      <c r="T31" s="344"/>
      <c r="U31" s="344"/>
      <c r="V31" s="344"/>
      <c r="W31" s="344"/>
      <c r="X31" s="345"/>
      <c r="Y31" s="345"/>
      <c r="Z31" s="345"/>
      <c r="AA31" s="345"/>
      <c r="AB31" s="345"/>
      <c r="AC31" s="345"/>
      <c r="AD31" s="345"/>
      <c r="AE31" s="345"/>
      <c r="AF31" s="345"/>
      <c r="AG31" s="345"/>
      <c r="AH31" s="345"/>
      <c r="AI31" s="345"/>
      <c r="AJ31" s="345"/>
      <c r="AK31" s="345"/>
      <c r="AL31" s="345"/>
      <c r="AM31" s="345"/>
      <c r="AN31" s="345"/>
      <c r="AO31" s="345"/>
      <c r="AP31" s="345"/>
      <c r="AQ31" s="345"/>
      <c r="AR31" s="37"/>
      <c r="AS31" s="37"/>
      <c r="AT31" s="37"/>
      <c r="AU31" s="37"/>
      <c r="AV31" s="37"/>
      <c r="AW31" s="37"/>
      <c r="AX31" s="37"/>
      <c r="AY31" s="37"/>
    </row>
    <row r="32" spans="1:51" ht="16.5" thickBot="1">
      <c r="A32" s="346" t="s">
        <v>269</v>
      </c>
      <c r="B32" s="346"/>
      <c r="C32" s="76"/>
      <c r="D32" s="347">
        <f aca="true" t="shared" si="18" ref="D32:AQ32">D23-D30</f>
        <v>0</v>
      </c>
      <c r="E32" s="348">
        <f t="shared" si="18"/>
        <v>0</v>
      </c>
      <c r="F32" s="348">
        <f t="shared" si="18"/>
        <v>0</v>
      </c>
      <c r="G32" s="348">
        <f t="shared" si="18"/>
        <v>0</v>
      </c>
      <c r="H32" s="348">
        <f t="shared" si="18"/>
        <v>0</v>
      </c>
      <c r="I32" s="348">
        <f t="shared" si="18"/>
        <v>0</v>
      </c>
      <c r="J32" s="348">
        <f t="shared" si="18"/>
        <v>0</v>
      </c>
      <c r="K32" s="348">
        <f t="shared" si="18"/>
        <v>0</v>
      </c>
      <c r="L32" s="348">
        <f t="shared" si="18"/>
        <v>0</v>
      </c>
      <c r="M32" s="348">
        <f t="shared" si="18"/>
        <v>0</v>
      </c>
      <c r="N32" s="348">
        <f t="shared" si="18"/>
        <v>0</v>
      </c>
      <c r="O32" s="348">
        <f t="shared" si="18"/>
        <v>0</v>
      </c>
      <c r="P32" s="348">
        <f t="shared" si="18"/>
        <v>0</v>
      </c>
      <c r="Q32" s="348">
        <f t="shared" si="18"/>
        <v>0</v>
      </c>
      <c r="R32" s="348">
        <f t="shared" si="18"/>
        <v>0</v>
      </c>
      <c r="S32" s="348">
        <f t="shared" si="18"/>
        <v>0</v>
      </c>
      <c r="T32" s="348">
        <f t="shared" si="18"/>
        <v>0</v>
      </c>
      <c r="U32" s="348">
        <f t="shared" si="18"/>
        <v>0</v>
      </c>
      <c r="V32" s="348">
        <f t="shared" si="18"/>
        <v>0</v>
      </c>
      <c r="W32" s="348">
        <f t="shared" si="18"/>
        <v>0</v>
      </c>
      <c r="X32" s="349">
        <f t="shared" si="18"/>
        <v>0</v>
      </c>
      <c r="Y32" s="349">
        <f t="shared" si="18"/>
        <v>0</v>
      </c>
      <c r="Z32" s="349">
        <f t="shared" si="18"/>
        <v>0</v>
      </c>
      <c r="AA32" s="349">
        <f t="shared" si="18"/>
        <v>0</v>
      </c>
      <c r="AB32" s="349">
        <f t="shared" si="18"/>
        <v>0</v>
      </c>
      <c r="AC32" s="349">
        <f t="shared" si="18"/>
        <v>0</v>
      </c>
      <c r="AD32" s="349">
        <f t="shared" si="18"/>
        <v>0</v>
      </c>
      <c r="AE32" s="349">
        <f t="shared" si="18"/>
        <v>0</v>
      </c>
      <c r="AF32" s="349">
        <f t="shared" si="18"/>
        <v>0</v>
      </c>
      <c r="AG32" s="349">
        <f t="shared" si="18"/>
        <v>0</v>
      </c>
      <c r="AH32" s="349">
        <f t="shared" si="18"/>
        <v>0</v>
      </c>
      <c r="AI32" s="349">
        <f t="shared" si="18"/>
        <v>0</v>
      </c>
      <c r="AJ32" s="349">
        <f t="shared" si="18"/>
        <v>0</v>
      </c>
      <c r="AK32" s="349">
        <f t="shared" si="18"/>
        <v>0</v>
      </c>
      <c r="AL32" s="349">
        <f t="shared" si="18"/>
        <v>0</v>
      </c>
      <c r="AM32" s="349">
        <f t="shared" si="18"/>
        <v>0</v>
      </c>
      <c r="AN32" s="349">
        <f t="shared" si="18"/>
        <v>0</v>
      </c>
      <c r="AO32" s="349">
        <f t="shared" si="18"/>
        <v>0</v>
      </c>
      <c r="AP32" s="349">
        <f t="shared" si="18"/>
        <v>0</v>
      </c>
      <c r="AQ32" s="349">
        <f t="shared" si="18"/>
        <v>0</v>
      </c>
      <c r="AR32" s="37"/>
      <c r="AS32" s="37"/>
      <c r="AT32" s="37"/>
      <c r="AU32" s="37"/>
      <c r="AV32" s="37"/>
      <c r="AW32" s="37"/>
      <c r="AX32" s="37"/>
      <c r="AY32" s="37"/>
    </row>
    <row r="33" spans="1:51" ht="8.25" customHeight="1" thickTop="1">
      <c r="A33" s="37"/>
      <c r="B33" s="37"/>
      <c r="C33" s="350"/>
      <c r="D33" s="319"/>
      <c r="E33" s="344"/>
      <c r="F33" s="344"/>
      <c r="G33" s="344"/>
      <c r="H33" s="344"/>
      <c r="I33" s="344"/>
      <c r="J33" s="344"/>
      <c r="K33" s="344"/>
      <c r="L33" s="344"/>
      <c r="M33" s="344"/>
      <c r="N33" s="344"/>
      <c r="O33" s="344"/>
      <c r="P33" s="344"/>
      <c r="Q33" s="344"/>
      <c r="R33" s="344"/>
      <c r="S33" s="344"/>
      <c r="T33" s="344"/>
      <c r="U33" s="344"/>
      <c r="V33" s="344"/>
      <c r="W33" s="344"/>
      <c r="X33" s="345"/>
      <c r="Y33" s="345"/>
      <c r="Z33" s="345"/>
      <c r="AA33" s="345"/>
      <c r="AB33" s="345"/>
      <c r="AC33" s="345"/>
      <c r="AD33" s="345"/>
      <c r="AE33" s="345"/>
      <c r="AF33" s="345"/>
      <c r="AG33" s="345"/>
      <c r="AH33" s="345"/>
      <c r="AI33" s="345"/>
      <c r="AJ33" s="345"/>
      <c r="AK33" s="345"/>
      <c r="AL33" s="345"/>
      <c r="AM33" s="345"/>
      <c r="AN33" s="345"/>
      <c r="AO33" s="345"/>
      <c r="AP33" s="345"/>
      <c r="AQ33" s="345"/>
      <c r="AR33" s="37"/>
      <c r="AS33" s="37"/>
      <c r="AT33" s="37"/>
      <c r="AU33" s="37"/>
      <c r="AV33" s="37"/>
      <c r="AW33" s="37"/>
      <c r="AX33" s="37"/>
      <c r="AY33" s="37"/>
    </row>
    <row r="34" spans="1:51" ht="15.75">
      <c r="A34" s="282" t="s">
        <v>270</v>
      </c>
      <c r="B34" s="333"/>
      <c r="C34" s="284"/>
      <c r="D34" s="285"/>
      <c r="E34" s="286"/>
      <c r="F34" s="286"/>
      <c r="G34" s="286"/>
      <c r="H34" s="286"/>
      <c r="I34" s="286"/>
      <c r="J34" s="286"/>
      <c r="K34" s="286"/>
      <c r="L34" s="286"/>
      <c r="M34" s="286"/>
      <c r="N34" s="286"/>
      <c r="O34" s="286"/>
      <c r="P34" s="286"/>
      <c r="Q34" s="286"/>
      <c r="R34" s="286"/>
      <c r="S34" s="286"/>
      <c r="T34" s="286"/>
      <c r="U34" s="286"/>
      <c r="V34" s="286"/>
      <c r="W34" s="286"/>
      <c r="X34" s="287"/>
      <c r="Y34" s="287"/>
      <c r="Z34" s="287"/>
      <c r="AA34" s="287"/>
      <c r="AB34" s="287"/>
      <c r="AC34" s="287"/>
      <c r="AD34" s="287"/>
      <c r="AE34" s="287"/>
      <c r="AF34" s="287"/>
      <c r="AG34" s="287"/>
      <c r="AH34" s="287"/>
      <c r="AI34" s="287"/>
      <c r="AJ34" s="287"/>
      <c r="AK34" s="287"/>
      <c r="AL34" s="287"/>
      <c r="AM34" s="287"/>
      <c r="AN34" s="287"/>
      <c r="AO34" s="287"/>
      <c r="AP34" s="287"/>
      <c r="AQ34" s="287"/>
      <c r="AR34" s="37"/>
      <c r="AS34" s="37"/>
      <c r="AT34" s="37"/>
      <c r="AU34" s="37"/>
      <c r="AV34" s="37"/>
      <c r="AW34" s="37"/>
      <c r="AX34" s="37"/>
      <c r="AY34" s="37"/>
    </row>
    <row r="35" spans="1:51" ht="15.75">
      <c r="A35" s="351" t="s">
        <v>271</v>
      </c>
      <c r="B35" s="352"/>
      <c r="C35" s="353"/>
      <c r="D35" s="316">
        <f>'Year 1 Operating Budget'!D78</f>
        <v>0</v>
      </c>
      <c r="E35" s="316">
        <f aca="true" t="shared" si="19" ref="E35:AG35">$D$35</f>
        <v>0</v>
      </c>
      <c r="F35" s="316">
        <f t="shared" si="19"/>
        <v>0</v>
      </c>
      <c r="G35" s="316">
        <f t="shared" si="19"/>
        <v>0</v>
      </c>
      <c r="H35" s="316">
        <f t="shared" si="19"/>
        <v>0</v>
      </c>
      <c r="I35" s="316">
        <f t="shared" si="19"/>
        <v>0</v>
      </c>
      <c r="J35" s="316">
        <f t="shared" si="19"/>
        <v>0</v>
      </c>
      <c r="K35" s="316">
        <f t="shared" si="19"/>
        <v>0</v>
      </c>
      <c r="L35" s="316">
        <f t="shared" si="19"/>
        <v>0</v>
      </c>
      <c r="M35" s="316">
        <f t="shared" si="19"/>
        <v>0</v>
      </c>
      <c r="N35" s="316">
        <f t="shared" si="19"/>
        <v>0</v>
      </c>
      <c r="O35" s="316">
        <f t="shared" si="19"/>
        <v>0</v>
      </c>
      <c r="P35" s="316">
        <f t="shared" si="19"/>
        <v>0</v>
      </c>
      <c r="Q35" s="316">
        <f t="shared" si="19"/>
        <v>0</v>
      </c>
      <c r="R35" s="316">
        <f t="shared" si="19"/>
        <v>0</v>
      </c>
      <c r="S35" s="316">
        <f t="shared" si="19"/>
        <v>0</v>
      </c>
      <c r="T35" s="316">
        <f t="shared" si="19"/>
        <v>0</v>
      </c>
      <c r="U35" s="316">
        <f t="shared" si="19"/>
        <v>0</v>
      </c>
      <c r="V35" s="316">
        <f t="shared" si="19"/>
        <v>0</v>
      </c>
      <c r="W35" s="316">
        <f t="shared" si="19"/>
        <v>0</v>
      </c>
      <c r="X35" s="317">
        <f t="shared" si="19"/>
        <v>0</v>
      </c>
      <c r="Y35" s="317">
        <f t="shared" si="19"/>
        <v>0</v>
      </c>
      <c r="Z35" s="317">
        <f t="shared" si="19"/>
        <v>0</v>
      </c>
      <c r="AA35" s="317">
        <f t="shared" si="19"/>
        <v>0</v>
      </c>
      <c r="AB35" s="317">
        <f t="shared" si="19"/>
        <v>0</v>
      </c>
      <c r="AC35" s="317">
        <f t="shared" si="19"/>
        <v>0</v>
      </c>
      <c r="AD35" s="317">
        <f t="shared" si="19"/>
        <v>0</v>
      </c>
      <c r="AE35" s="317">
        <f t="shared" si="19"/>
        <v>0</v>
      </c>
      <c r="AF35" s="317">
        <f t="shared" si="19"/>
        <v>0</v>
      </c>
      <c r="AG35" s="317">
        <f t="shared" si="19"/>
        <v>0</v>
      </c>
      <c r="AH35" s="317">
        <v>0</v>
      </c>
      <c r="AI35" s="317">
        <v>0</v>
      </c>
      <c r="AJ35" s="317">
        <v>0</v>
      </c>
      <c r="AK35" s="317">
        <v>0</v>
      </c>
      <c r="AL35" s="317">
        <v>0</v>
      </c>
      <c r="AM35" s="317">
        <v>0</v>
      </c>
      <c r="AN35" s="317">
        <v>0</v>
      </c>
      <c r="AO35" s="317">
        <v>0</v>
      </c>
      <c r="AP35" s="317">
        <v>0</v>
      </c>
      <c r="AQ35" s="317">
        <v>0</v>
      </c>
      <c r="AR35" s="354"/>
      <c r="AS35" s="37"/>
      <c r="AT35" s="37"/>
      <c r="AU35" s="37"/>
      <c r="AV35" s="37"/>
      <c r="AW35" s="37"/>
      <c r="AX35" s="37"/>
      <c r="AY35" s="37"/>
    </row>
    <row r="36" spans="1:51" ht="15.75">
      <c r="A36" s="355" t="str">
        <f>'Year 1 Operating Budget'!A79</f>
        <v>2nd Mortgage Debt Service</v>
      </c>
      <c r="B36" s="356"/>
      <c r="C36" s="357"/>
      <c r="D36" s="316">
        <f>'Year 1 Operating Budget'!D79</f>
        <v>0</v>
      </c>
      <c r="E36" s="358">
        <f>D36</f>
        <v>0</v>
      </c>
      <c r="F36" s="358">
        <f aca="true" t="shared" si="20" ref="F36:AQ36">E36</f>
        <v>0</v>
      </c>
      <c r="G36" s="358">
        <f t="shared" si="20"/>
        <v>0</v>
      </c>
      <c r="H36" s="358">
        <f t="shared" si="20"/>
        <v>0</v>
      </c>
      <c r="I36" s="358">
        <f t="shared" si="20"/>
        <v>0</v>
      </c>
      <c r="J36" s="358">
        <f t="shared" si="20"/>
        <v>0</v>
      </c>
      <c r="K36" s="358">
        <f t="shared" si="20"/>
        <v>0</v>
      </c>
      <c r="L36" s="358">
        <f t="shared" si="20"/>
        <v>0</v>
      </c>
      <c r="M36" s="358">
        <f t="shared" si="20"/>
        <v>0</v>
      </c>
      <c r="N36" s="358">
        <f t="shared" si="20"/>
        <v>0</v>
      </c>
      <c r="O36" s="358">
        <f t="shared" si="20"/>
        <v>0</v>
      </c>
      <c r="P36" s="358">
        <f t="shared" si="20"/>
        <v>0</v>
      </c>
      <c r="Q36" s="358">
        <f t="shared" si="20"/>
        <v>0</v>
      </c>
      <c r="R36" s="358">
        <f t="shared" si="20"/>
        <v>0</v>
      </c>
      <c r="S36" s="358">
        <f t="shared" si="20"/>
        <v>0</v>
      </c>
      <c r="T36" s="358">
        <f t="shared" si="20"/>
        <v>0</v>
      </c>
      <c r="U36" s="358">
        <f t="shared" si="20"/>
        <v>0</v>
      </c>
      <c r="V36" s="358">
        <f t="shared" si="20"/>
        <v>0</v>
      </c>
      <c r="W36" s="358">
        <f t="shared" si="20"/>
        <v>0</v>
      </c>
      <c r="X36" s="359">
        <f t="shared" si="20"/>
        <v>0</v>
      </c>
      <c r="Y36" s="359">
        <f t="shared" si="20"/>
        <v>0</v>
      </c>
      <c r="Z36" s="359">
        <f t="shared" si="20"/>
        <v>0</v>
      </c>
      <c r="AA36" s="359">
        <f t="shared" si="20"/>
        <v>0</v>
      </c>
      <c r="AB36" s="359">
        <f t="shared" si="20"/>
        <v>0</v>
      </c>
      <c r="AC36" s="359">
        <f t="shared" si="20"/>
        <v>0</v>
      </c>
      <c r="AD36" s="359">
        <f t="shared" si="20"/>
        <v>0</v>
      </c>
      <c r="AE36" s="359">
        <f t="shared" si="20"/>
        <v>0</v>
      </c>
      <c r="AF36" s="359">
        <f t="shared" si="20"/>
        <v>0</v>
      </c>
      <c r="AG36" s="359">
        <f t="shared" si="20"/>
        <v>0</v>
      </c>
      <c r="AH36" s="359">
        <f t="shared" si="20"/>
        <v>0</v>
      </c>
      <c r="AI36" s="359">
        <f t="shared" si="20"/>
        <v>0</v>
      </c>
      <c r="AJ36" s="359">
        <f t="shared" si="20"/>
        <v>0</v>
      </c>
      <c r="AK36" s="359">
        <f t="shared" si="20"/>
        <v>0</v>
      </c>
      <c r="AL36" s="359">
        <f t="shared" si="20"/>
        <v>0</v>
      </c>
      <c r="AM36" s="359">
        <f t="shared" si="20"/>
        <v>0</v>
      </c>
      <c r="AN36" s="359">
        <f t="shared" si="20"/>
        <v>0</v>
      </c>
      <c r="AO36" s="359">
        <f t="shared" si="20"/>
        <v>0</v>
      </c>
      <c r="AP36" s="359">
        <f t="shared" si="20"/>
        <v>0</v>
      </c>
      <c r="AQ36" s="359">
        <f t="shared" si="20"/>
        <v>0</v>
      </c>
      <c r="AR36" s="37"/>
      <c r="AS36" s="37"/>
      <c r="AT36" s="37"/>
      <c r="AU36" s="37"/>
      <c r="AV36" s="37"/>
      <c r="AW36" s="37"/>
      <c r="AX36" s="37"/>
      <c r="AY36" s="37"/>
    </row>
    <row r="37" spans="1:58" ht="15.75">
      <c r="A37" s="360" t="s">
        <v>272</v>
      </c>
      <c r="B37" s="361"/>
      <c r="C37" s="362"/>
      <c r="D37" s="354">
        <f>'Year 1 Operating Budget'!D80</f>
        <v>0</v>
      </c>
      <c r="E37" s="363">
        <f>D37</f>
        <v>0</v>
      </c>
      <c r="F37" s="363">
        <f aca="true" t="shared" si="21" ref="F37:AQ37">E37</f>
        <v>0</v>
      </c>
      <c r="G37" s="363">
        <f t="shared" si="21"/>
        <v>0</v>
      </c>
      <c r="H37" s="363">
        <f t="shared" si="21"/>
        <v>0</v>
      </c>
      <c r="I37" s="363">
        <f t="shared" si="21"/>
        <v>0</v>
      </c>
      <c r="J37" s="363">
        <f t="shared" si="21"/>
        <v>0</v>
      </c>
      <c r="K37" s="363">
        <f t="shared" si="21"/>
        <v>0</v>
      </c>
      <c r="L37" s="363">
        <f t="shared" si="21"/>
        <v>0</v>
      </c>
      <c r="M37" s="363">
        <f t="shared" si="21"/>
        <v>0</v>
      </c>
      <c r="N37" s="363">
        <f t="shared" si="21"/>
        <v>0</v>
      </c>
      <c r="O37" s="363">
        <f t="shared" si="21"/>
        <v>0</v>
      </c>
      <c r="P37" s="363">
        <f t="shared" si="21"/>
        <v>0</v>
      </c>
      <c r="Q37" s="363">
        <f t="shared" si="21"/>
        <v>0</v>
      </c>
      <c r="R37" s="363">
        <f t="shared" si="21"/>
        <v>0</v>
      </c>
      <c r="S37" s="363">
        <f t="shared" si="21"/>
        <v>0</v>
      </c>
      <c r="T37" s="363">
        <f t="shared" si="21"/>
        <v>0</v>
      </c>
      <c r="U37" s="363">
        <f t="shared" si="21"/>
        <v>0</v>
      </c>
      <c r="V37" s="363">
        <f t="shared" si="21"/>
        <v>0</v>
      </c>
      <c r="W37" s="363">
        <f t="shared" si="21"/>
        <v>0</v>
      </c>
      <c r="X37" s="359">
        <f t="shared" si="21"/>
        <v>0</v>
      </c>
      <c r="Y37" s="359">
        <f t="shared" si="21"/>
        <v>0</v>
      </c>
      <c r="Z37" s="359">
        <f t="shared" si="21"/>
        <v>0</v>
      </c>
      <c r="AA37" s="359">
        <f t="shared" si="21"/>
        <v>0</v>
      </c>
      <c r="AB37" s="359">
        <f t="shared" si="21"/>
        <v>0</v>
      </c>
      <c r="AC37" s="359">
        <f t="shared" si="21"/>
        <v>0</v>
      </c>
      <c r="AD37" s="359">
        <f t="shared" si="21"/>
        <v>0</v>
      </c>
      <c r="AE37" s="359">
        <f t="shared" si="21"/>
        <v>0</v>
      </c>
      <c r="AF37" s="359">
        <f t="shared" si="21"/>
        <v>0</v>
      </c>
      <c r="AG37" s="359">
        <f t="shared" si="21"/>
        <v>0</v>
      </c>
      <c r="AH37" s="359">
        <f t="shared" si="21"/>
        <v>0</v>
      </c>
      <c r="AI37" s="359">
        <f t="shared" si="21"/>
        <v>0</v>
      </c>
      <c r="AJ37" s="359">
        <f t="shared" si="21"/>
        <v>0</v>
      </c>
      <c r="AK37" s="359">
        <f t="shared" si="21"/>
        <v>0</v>
      </c>
      <c r="AL37" s="359">
        <f t="shared" si="21"/>
        <v>0</v>
      </c>
      <c r="AM37" s="359">
        <f t="shared" si="21"/>
        <v>0</v>
      </c>
      <c r="AN37" s="359">
        <f t="shared" si="21"/>
        <v>0</v>
      </c>
      <c r="AO37" s="359">
        <f t="shared" si="21"/>
        <v>0</v>
      </c>
      <c r="AP37" s="359">
        <f t="shared" si="21"/>
        <v>0</v>
      </c>
      <c r="AQ37" s="359">
        <f t="shared" si="21"/>
        <v>0</v>
      </c>
      <c r="AR37" s="299"/>
      <c r="AS37" s="299"/>
      <c r="AT37" s="299"/>
      <c r="AU37" s="299"/>
      <c r="AV37" s="299"/>
      <c r="AW37" s="299"/>
      <c r="AX37" s="299"/>
      <c r="AY37" s="299"/>
      <c r="AZ37" s="300"/>
      <c r="BA37" s="300"/>
      <c r="BB37" s="300"/>
      <c r="BC37" s="300"/>
      <c r="BD37" s="300"/>
      <c r="BE37" s="300"/>
      <c r="BF37" s="300"/>
    </row>
    <row r="38" spans="1:58" ht="15.75">
      <c r="A38" s="360" t="s">
        <v>273</v>
      </c>
      <c r="B38" s="361"/>
      <c r="C38" s="362"/>
      <c r="D38" s="354">
        <f>'Year 1 Operating Budget'!D81</f>
        <v>0</v>
      </c>
      <c r="E38" s="363">
        <f aca="true" t="shared" si="22" ref="E38:AQ38">$D$38</f>
        <v>0</v>
      </c>
      <c r="F38" s="363">
        <f t="shared" si="22"/>
        <v>0</v>
      </c>
      <c r="G38" s="363">
        <f t="shared" si="22"/>
        <v>0</v>
      </c>
      <c r="H38" s="363">
        <f t="shared" si="22"/>
        <v>0</v>
      </c>
      <c r="I38" s="363">
        <f t="shared" si="22"/>
        <v>0</v>
      </c>
      <c r="J38" s="363">
        <f t="shared" si="22"/>
        <v>0</v>
      </c>
      <c r="K38" s="363">
        <f t="shared" si="22"/>
        <v>0</v>
      </c>
      <c r="L38" s="363">
        <f t="shared" si="22"/>
        <v>0</v>
      </c>
      <c r="M38" s="363">
        <f t="shared" si="22"/>
        <v>0</v>
      </c>
      <c r="N38" s="363">
        <f t="shared" si="22"/>
        <v>0</v>
      </c>
      <c r="O38" s="363">
        <f t="shared" si="22"/>
        <v>0</v>
      </c>
      <c r="P38" s="363">
        <f t="shared" si="22"/>
        <v>0</v>
      </c>
      <c r="Q38" s="363">
        <f t="shared" si="22"/>
        <v>0</v>
      </c>
      <c r="R38" s="363">
        <f t="shared" si="22"/>
        <v>0</v>
      </c>
      <c r="S38" s="363">
        <f t="shared" si="22"/>
        <v>0</v>
      </c>
      <c r="T38" s="363">
        <f t="shared" si="22"/>
        <v>0</v>
      </c>
      <c r="U38" s="363">
        <f t="shared" si="22"/>
        <v>0</v>
      </c>
      <c r="V38" s="363">
        <f t="shared" si="22"/>
        <v>0</v>
      </c>
      <c r="W38" s="363">
        <f t="shared" si="22"/>
        <v>0</v>
      </c>
      <c r="X38" s="359">
        <f t="shared" si="22"/>
        <v>0</v>
      </c>
      <c r="Y38" s="359">
        <f t="shared" si="22"/>
        <v>0</v>
      </c>
      <c r="Z38" s="359">
        <f t="shared" si="22"/>
        <v>0</v>
      </c>
      <c r="AA38" s="359">
        <f t="shared" si="22"/>
        <v>0</v>
      </c>
      <c r="AB38" s="359">
        <f t="shared" si="22"/>
        <v>0</v>
      </c>
      <c r="AC38" s="359">
        <f t="shared" si="22"/>
        <v>0</v>
      </c>
      <c r="AD38" s="359">
        <f t="shared" si="22"/>
        <v>0</v>
      </c>
      <c r="AE38" s="359">
        <f t="shared" si="22"/>
        <v>0</v>
      </c>
      <c r="AF38" s="359">
        <f t="shared" si="22"/>
        <v>0</v>
      </c>
      <c r="AG38" s="359">
        <f t="shared" si="22"/>
        <v>0</v>
      </c>
      <c r="AH38" s="359">
        <f t="shared" si="22"/>
        <v>0</v>
      </c>
      <c r="AI38" s="359">
        <f t="shared" si="22"/>
        <v>0</v>
      </c>
      <c r="AJ38" s="359">
        <f t="shared" si="22"/>
        <v>0</v>
      </c>
      <c r="AK38" s="359">
        <f t="shared" si="22"/>
        <v>0</v>
      </c>
      <c r="AL38" s="359">
        <f t="shared" si="22"/>
        <v>0</v>
      </c>
      <c r="AM38" s="359">
        <f t="shared" si="22"/>
        <v>0</v>
      </c>
      <c r="AN38" s="359">
        <f t="shared" si="22"/>
        <v>0</v>
      </c>
      <c r="AO38" s="359">
        <f t="shared" si="22"/>
        <v>0</v>
      </c>
      <c r="AP38" s="359">
        <f t="shared" si="22"/>
        <v>0</v>
      </c>
      <c r="AQ38" s="359">
        <f t="shared" si="22"/>
        <v>0</v>
      </c>
      <c r="AR38" s="299"/>
      <c r="AS38" s="299"/>
      <c r="AT38" s="299"/>
      <c r="AU38" s="299"/>
      <c r="AV38" s="299"/>
      <c r="AW38" s="299"/>
      <c r="AX38" s="299"/>
      <c r="AY38" s="299"/>
      <c r="AZ38" s="300"/>
      <c r="BA38" s="300"/>
      <c r="BB38" s="300"/>
      <c r="BC38" s="300"/>
      <c r="BD38" s="300"/>
      <c r="BE38" s="300"/>
      <c r="BF38" s="300"/>
    </row>
    <row r="39" spans="1:58" s="371" customFormat="1" ht="12" customHeight="1" thickBot="1">
      <c r="A39" s="364" t="s">
        <v>274</v>
      </c>
      <c r="B39" s="365"/>
      <c r="C39" s="366"/>
      <c r="D39" s="367">
        <f>SUM(D35,D36,D37,D38)</f>
        <v>0</v>
      </c>
      <c r="E39" s="367">
        <f>SUM(E35,E36,E37,E38)</f>
        <v>0</v>
      </c>
      <c r="F39" s="367">
        <f aca="true" t="shared" si="23" ref="F39:AQ39">SUM(F35,F36,F37,F38)</f>
        <v>0</v>
      </c>
      <c r="G39" s="367">
        <f t="shared" si="23"/>
        <v>0</v>
      </c>
      <c r="H39" s="367">
        <f t="shared" si="23"/>
        <v>0</v>
      </c>
      <c r="I39" s="367">
        <f t="shared" si="23"/>
        <v>0</v>
      </c>
      <c r="J39" s="367">
        <f t="shared" si="23"/>
        <v>0</v>
      </c>
      <c r="K39" s="367">
        <f t="shared" si="23"/>
        <v>0</v>
      </c>
      <c r="L39" s="367">
        <f t="shared" si="23"/>
        <v>0</v>
      </c>
      <c r="M39" s="367">
        <f t="shared" si="23"/>
        <v>0</v>
      </c>
      <c r="N39" s="367">
        <f t="shared" si="23"/>
        <v>0</v>
      </c>
      <c r="O39" s="367">
        <f t="shared" si="23"/>
        <v>0</v>
      </c>
      <c r="P39" s="367">
        <f t="shared" si="23"/>
        <v>0</v>
      </c>
      <c r="Q39" s="367">
        <f t="shared" si="23"/>
        <v>0</v>
      </c>
      <c r="R39" s="367">
        <f t="shared" si="23"/>
        <v>0</v>
      </c>
      <c r="S39" s="367">
        <f t="shared" si="23"/>
        <v>0</v>
      </c>
      <c r="T39" s="367">
        <f t="shared" si="23"/>
        <v>0</v>
      </c>
      <c r="U39" s="367">
        <f t="shared" si="23"/>
        <v>0</v>
      </c>
      <c r="V39" s="367">
        <f t="shared" si="23"/>
        <v>0</v>
      </c>
      <c r="W39" s="367">
        <f t="shared" si="23"/>
        <v>0</v>
      </c>
      <c r="X39" s="368">
        <f t="shared" si="23"/>
        <v>0</v>
      </c>
      <c r="Y39" s="368">
        <f t="shared" si="23"/>
        <v>0</v>
      </c>
      <c r="Z39" s="368">
        <f t="shared" si="23"/>
        <v>0</v>
      </c>
      <c r="AA39" s="368">
        <f t="shared" si="23"/>
        <v>0</v>
      </c>
      <c r="AB39" s="368">
        <f t="shared" si="23"/>
        <v>0</v>
      </c>
      <c r="AC39" s="368">
        <f t="shared" si="23"/>
        <v>0</v>
      </c>
      <c r="AD39" s="368">
        <f t="shared" si="23"/>
        <v>0</v>
      </c>
      <c r="AE39" s="368">
        <f t="shared" si="23"/>
        <v>0</v>
      </c>
      <c r="AF39" s="368">
        <f t="shared" si="23"/>
        <v>0</v>
      </c>
      <c r="AG39" s="368">
        <f t="shared" si="23"/>
        <v>0</v>
      </c>
      <c r="AH39" s="368">
        <f t="shared" si="23"/>
        <v>0</v>
      </c>
      <c r="AI39" s="368">
        <f t="shared" si="23"/>
        <v>0</v>
      </c>
      <c r="AJ39" s="368">
        <f t="shared" si="23"/>
        <v>0</v>
      </c>
      <c r="AK39" s="368">
        <f t="shared" si="23"/>
        <v>0</v>
      </c>
      <c r="AL39" s="368">
        <f t="shared" si="23"/>
        <v>0</v>
      </c>
      <c r="AM39" s="368">
        <f t="shared" si="23"/>
        <v>0</v>
      </c>
      <c r="AN39" s="368">
        <f t="shared" si="23"/>
        <v>0</v>
      </c>
      <c r="AO39" s="368">
        <f t="shared" si="23"/>
        <v>0</v>
      </c>
      <c r="AP39" s="368">
        <f t="shared" si="23"/>
        <v>0</v>
      </c>
      <c r="AQ39" s="368">
        <f t="shared" si="23"/>
        <v>0</v>
      </c>
      <c r="AR39" s="369"/>
      <c r="AS39" s="369"/>
      <c r="AT39" s="369"/>
      <c r="AU39" s="369"/>
      <c r="AV39" s="369"/>
      <c r="AW39" s="369"/>
      <c r="AX39" s="369"/>
      <c r="AY39" s="369"/>
      <c r="AZ39" s="370"/>
      <c r="BA39" s="370"/>
      <c r="BB39" s="370"/>
      <c r="BC39" s="370"/>
      <c r="BD39" s="370"/>
      <c r="BE39" s="370"/>
      <c r="BF39" s="370"/>
    </row>
    <row r="40" spans="1:51" ht="16.5" hidden="1" thickBot="1" thickTop="1">
      <c r="A40" s="355" t="s">
        <v>275</v>
      </c>
      <c r="B40" s="356"/>
      <c r="C40" s="357"/>
      <c r="D40" s="372">
        <f aca="true" t="shared" si="24" ref="D40:AQ40">D32-(D35+D37)</f>
        <v>0</v>
      </c>
      <c r="E40" s="372">
        <f t="shared" si="24"/>
        <v>0</v>
      </c>
      <c r="F40" s="372">
        <f t="shared" si="24"/>
        <v>0</v>
      </c>
      <c r="G40" s="372">
        <f t="shared" si="24"/>
        <v>0</v>
      </c>
      <c r="H40" s="372">
        <f t="shared" si="24"/>
        <v>0</v>
      </c>
      <c r="I40" s="372">
        <f t="shared" si="24"/>
        <v>0</v>
      </c>
      <c r="J40" s="372">
        <f t="shared" si="24"/>
        <v>0</v>
      </c>
      <c r="K40" s="372">
        <f t="shared" si="24"/>
        <v>0</v>
      </c>
      <c r="L40" s="372">
        <f t="shared" si="24"/>
        <v>0</v>
      </c>
      <c r="M40" s="372">
        <f t="shared" si="24"/>
        <v>0</v>
      </c>
      <c r="N40" s="372">
        <f t="shared" si="24"/>
        <v>0</v>
      </c>
      <c r="O40" s="372">
        <f t="shared" si="24"/>
        <v>0</v>
      </c>
      <c r="P40" s="372">
        <f t="shared" si="24"/>
        <v>0</v>
      </c>
      <c r="Q40" s="372">
        <f t="shared" si="24"/>
        <v>0</v>
      </c>
      <c r="R40" s="372">
        <f t="shared" si="24"/>
        <v>0</v>
      </c>
      <c r="S40" s="372">
        <f t="shared" si="24"/>
        <v>0</v>
      </c>
      <c r="T40" s="372">
        <f t="shared" si="24"/>
        <v>0</v>
      </c>
      <c r="U40" s="372">
        <f t="shared" si="24"/>
        <v>0</v>
      </c>
      <c r="V40" s="372">
        <f t="shared" si="24"/>
        <v>0</v>
      </c>
      <c r="W40" s="372">
        <f t="shared" si="24"/>
        <v>0</v>
      </c>
      <c r="X40" s="373">
        <f t="shared" si="24"/>
        <v>0</v>
      </c>
      <c r="Y40" s="373">
        <f t="shared" si="24"/>
        <v>0</v>
      </c>
      <c r="Z40" s="373">
        <f t="shared" si="24"/>
        <v>0</v>
      </c>
      <c r="AA40" s="373">
        <f t="shared" si="24"/>
        <v>0</v>
      </c>
      <c r="AB40" s="373">
        <f t="shared" si="24"/>
        <v>0</v>
      </c>
      <c r="AC40" s="373">
        <f t="shared" si="24"/>
        <v>0</v>
      </c>
      <c r="AD40" s="373">
        <f t="shared" si="24"/>
        <v>0</v>
      </c>
      <c r="AE40" s="373">
        <f t="shared" si="24"/>
        <v>0</v>
      </c>
      <c r="AF40" s="373">
        <f t="shared" si="24"/>
        <v>0</v>
      </c>
      <c r="AG40" s="373">
        <f t="shared" si="24"/>
        <v>0</v>
      </c>
      <c r="AH40" s="373">
        <f t="shared" si="24"/>
        <v>0</v>
      </c>
      <c r="AI40" s="373">
        <f t="shared" si="24"/>
        <v>0</v>
      </c>
      <c r="AJ40" s="373">
        <f t="shared" si="24"/>
        <v>0</v>
      </c>
      <c r="AK40" s="373">
        <f t="shared" si="24"/>
        <v>0</v>
      </c>
      <c r="AL40" s="373">
        <f t="shared" si="24"/>
        <v>0</v>
      </c>
      <c r="AM40" s="373">
        <f t="shared" si="24"/>
        <v>0</v>
      </c>
      <c r="AN40" s="373">
        <f t="shared" si="24"/>
        <v>0</v>
      </c>
      <c r="AO40" s="373">
        <f t="shared" si="24"/>
        <v>0</v>
      </c>
      <c r="AP40" s="373">
        <f t="shared" si="24"/>
        <v>0</v>
      </c>
      <c r="AQ40" s="373">
        <f t="shared" si="24"/>
        <v>0</v>
      </c>
      <c r="AR40" s="37"/>
      <c r="AS40" s="37"/>
      <c r="AT40" s="37"/>
      <c r="AU40" s="37"/>
      <c r="AV40" s="37"/>
      <c r="AW40" s="37"/>
      <c r="AX40" s="37"/>
      <c r="AY40" s="37"/>
    </row>
    <row r="41" spans="1:51" ht="15.75" hidden="1" thickTop="1">
      <c r="A41" s="355" t="s">
        <v>276</v>
      </c>
      <c r="B41" s="356"/>
      <c r="C41" s="374"/>
      <c r="D41" s="320" t="e">
        <f>(D32/(D35+D37))</f>
        <v>#DIV/0!</v>
      </c>
      <c r="E41" s="344" t="e">
        <f aca="true" t="shared" si="25" ref="E41:AQ41">IF(E35="0",0,(E32/(E35+E37)))</f>
        <v>#DIV/0!</v>
      </c>
      <c r="F41" s="344" t="e">
        <f t="shared" si="25"/>
        <v>#DIV/0!</v>
      </c>
      <c r="G41" s="344" t="e">
        <f t="shared" si="25"/>
        <v>#DIV/0!</v>
      </c>
      <c r="H41" s="344" t="e">
        <f t="shared" si="25"/>
        <v>#DIV/0!</v>
      </c>
      <c r="I41" s="344" t="e">
        <f t="shared" si="25"/>
        <v>#DIV/0!</v>
      </c>
      <c r="J41" s="344" t="e">
        <f t="shared" si="25"/>
        <v>#DIV/0!</v>
      </c>
      <c r="K41" s="344" t="e">
        <f t="shared" si="25"/>
        <v>#DIV/0!</v>
      </c>
      <c r="L41" s="344" t="e">
        <f t="shared" si="25"/>
        <v>#DIV/0!</v>
      </c>
      <c r="M41" s="344" t="e">
        <f t="shared" si="25"/>
        <v>#DIV/0!</v>
      </c>
      <c r="N41" s="344" t="e">
        <f t="shared" si="25"/>
        <v>#DIV/0!</v>
      </c>
      <c r="O41" s="344" t="e">
        <f t="shared" si="25"/>
        <v>#DIV/0!</v>
      </c>
      <c r="P41" s="344" t="e">
        <f t="shared" si="25"/>
        <v>#DIV/0!</v>
      </c>
      <c r="Q41" s="344" t="e">
        <f t="shared" si="25"/>
        <v>#DIV/0!</v>
      </c>
      <c r="R41" s="344" t="e">
        <f t="shared" si="25"/>
        <v>#DIV/0!</v>
      </c>
      <c r="S41" s="344" t="e">
        <f t="shared" si="25"/>
        <v>#DIV/0!</v>
      </c>
      <c r="T41" s="344" t="e">
        <f t="shared" si="25"/>
        <v>#DIV/0!</v>
      </c>
      <c r="U41" s="344" t="e">
        <f t="shared" si="25"/>
        <v>#DIV/0!</v>
      </c>
      <c r="V41" s="344" t="e">
        <f t="shared" si="25"/>
        <v>#DIV/0!</v>
      </c>
      <c r="W41" s="344" t="e">
        <f t="shared" si="25"/>
        <v>#DIV/0!</v>
      </c>
      <c r="X41" s="345" t="e">
        <f t="shared" si="25"/>
        <v>#DIV/0!</v>
      </c>
      <c r="Y41" s="345" t="e">
        <f t="shared" si="25"/>
        <v>#DIV/0!</v>
      </c>
      <c r="Z41" s="345" t="e">
        <f t="shared" si="25"/>
        <v>#DIV/0!</v>
      </c>
      <c r="AA41" s="345" t="e">
        <f t="shared" si="25"/>
        <v>#DIV/0!</v>
      </c>
      <c r="AB41" s="345" t="e">
        <f t="shared" si="25"/>
        <v>#DIV/0!</v>
      </c>
      <c r="AC41" s="345" t="e">
        <f t="shared" si="25"/>
        <v>#DIV/0!</v>
      </c>
      <c r="AD41" s="345" t="e">
        <f t="shared" si="25"/>
        <v>#DIV/0!</v>
      </c>
      <c r="AE41" s="345" t="e">
        <f t="shared" si="25"/>
        <v>#DIV/0!</v>
      </c>
      <c r="AF41" s="345" t="e">
        <f t="shared" si="25"/>
        <v>#DIV/0!</v>
      </c>
      <c r="AG41" s="345" t="e">
        <f t="shared" si="25"/>
        <v>#DIV/0!</v>
      </c>
      <c r="AH41" s="345" t="e">
        <f t="shared" si="25"/>
        <v>#DIV/0!</v>
      </c>
      <c r="AI41" s="345" t="e">
        <f t="shared" si="25"/>
        <v>#DIV/0!</v>
      </c>
      <c r="AJ41" s="345" t="e">
        <f t="shared" si="25"/>
        <v>#DIV/0!</v>
      </c>
      <c r="AK41" s="345" t="e">
        <f t="shared" si="25"/>
        <v>#DIV/0!</v>
      </c>
      <c r="AL41" s="345" t="e">
        <f t="shared" si="25"/>
        <v>#DIV/0!</v>
      </c>
      <c r="AM41" s="345" t="e">
        <f t="shared" si="25"/>
        <v>#DIV/0!</v>
      </c>
      <c r="AN41" s="345" t="e">
        <f t="shared" si="25"/>
        <v>#DIV/0!</v>
      </c>
      <c r="AO41" s="345" t="e">
        <f t="shared" si="25"/>
        <v>#DIV/0!</v>
      </c>
      <c r="AP41" s="345" t="e">
        <f t="shared" si="25"/>
        <v>#DIV/0!</v>
      </c>
      <c r="AQ41" s="345" t="e">
        <f t="shared" si="25"/>
        <v>#DIV/0!</v>
      </c>
      <c r="AR41" s="37"/>
      <c r="AS41" s="37"/>
      <c r="AT41" s="37"/>
      <c r="AU41" s="37"/>
      <c r="AV41" s="37"/>
      <c r="AW41" s="37"/>
      <c r="AX41" s="37"/>
      <c r="AY41" s="37"/>
    </row>
    <row r="42" spans="1:51" ht="5.25" customHeight="1" thickTop="1">
      <c r="A42" s="355"/>
      <c r="B42" s="356"/>
      <c r="C42" s="374"/>
      <c r="D42" s="344"/>
      <c r="E42" s="344"/>
      <c r="F42" s="344"/>
      <c r="G42" s="344"/>
      <c r="H42" s="344"/>
      <c r="I42" s="344"/>
      <c r="J42" s="344"/>
      <c r="K42" s="344"/>
      <c r="L42" s="344"/>
      <c r="M42" s="344"/>
      <c r="N42" s="344"/>
      <c r="O42" s="344"/>
      <c r="P42" s="344"/>
      <c r="Q42" s="344"/>
      <c r="R42" s="344"/>
      <c r="S42" s="344"/>
      <c r="T42" s="344"/>
      <c r="U42" s="344"/>
      <c r="V42" s="344"/>
      <c r="W42" s="344"/>
      <c r="X42" s="345"/>
      <c r="Y42" s="345"/>
      <c r="Z42" s="345"/>
      <c r="AA42" s="345"/>
      <c r="AB42" s="345"/>
      <c r="AC42" s="345"/>
      <c r="AD42" s="345"/>
      <c r="AE42" s="345"/>
      <c r="AF42" s="345"/>
      <c r="AG42" s="345"/>
      <c r="AH42" s="345"/>
      <c r="AI42" s="345"/>
      <c r="AJ42" s="345"/>
      <c r="AK42" s="345"/>
      <c r="AL42" s="345"/>
      <c r="AM42" s="345"/>
      <c r="AN42" s="345"/>
      <c r="AO42" s="345"/>
      <c r="AP42" s="345"/>
      <c r="AQ42" s="345"/>
      <c r="AR42" s="37"/>
      <c r="AS42" s="37"/>
      <c r="AT42" s="37"/>
      <c r="AU42" s="37"/>
      <c r="AV42" s="37"/>
      <c r="AW42" s="37"/>
      <c r="AX42" s="37"/>
      <c r="AY42" s="37"/>
    </row>
    <row r="43" spans="1:51" ht="15.75">
      <c r="A43" s="375" t="s">
        <v>277</v>
      </c>
      <c r="B43" s="376"/>
      <c r="C43" s="377"/>
      <c r="D43" s="344">
        <f aca="true" t="shared" si="26" ref="D43:AQ43">D32-D39</f>
        <v>0</v>
      </c>
      <c r="E43" s="344">
        <f t="shared" si="26"/>
        <v>0</v>
      </c>
      <c r="F43" s="344">
        <f t="shared" si="26"/>
        <v>0</v>
      </c>
      <c r="G43" s="344">
        <f t="shared" si="26"/>
        <v>0</v>
      </c>
      <c r="H43" s="344">
        <f t="shared" si="26"/>
        <v>0</v>
      </c>
      <c r="I43" s="344">
        <f t="shared" si="26"/>
        <v>0</v>
      </c>
      <c r="J43" s="344">
        <f t="shared" si="26"/>
        <v>0</v>
      </c>
      <c r="K43" s="344">
        <f t="shared" si="26"/>
        <v>0</v>
      </c>
      <c r="L43" s="344">
        <f t="shared" si="26"/>
        <v>0</v>
      </c>
      <c r="M43" s="344">
        <f t="shared" si="26"/>
        <v>0</v>
      </c>
      <c r="N43" s="344">
        <f t="shared" si="26"/>
        <v>0</v>
      </c>
      <c r="O43" s="344">
        <f t="shared" si="26"/>
        <v>0</v>
      </c>
      <c r="P43" s="344">
        <f t="shared" si="26"/>
        <v>0</v>
      </c>
      <c r="Q43" s="344">
        <f t="shared" si="26"/>
        <v>0</v>
      </c>
      <c r="R43" s="344">
        <f t="shared" si="26"/>
        <v>0</v>
      </c>
      <c r="S43" s="344">
        <f t="shared" si="26"/>
        <v>0</v>
      </c>
      <c r="T43" s="344">
        <f t="shared" si="26"/>
        <v>0</v>
      </c>
      <c r="U43" s="344">
        <f t="shared" si="26"/>
        <v>0</v>
      </c>
      <c r="V43" s="344">
        <f t="shared" si="26"/>
        <v>0</v>
      </c>
      <c r="W43" s="344">
        <f t="shared" si="26"/>
        <v>0</v>
      </c>
      <c r="X43" s="345">
        <f t="shared" si="26"/>
        <v>0</v>
      </c>
      <c r="Y43" s="345">
        <f t="shared" si="26"/>
        <v>0</v>
      </c>
      <c r="Z43" s="345">
        <f t="shared" si="26"/>
        <v>0</v>
      </c>
      <c r="AA43" s="345">
        <f t="shared" si="26"/>
        <v>0</v>
      </c>
      <c r="AB43" s="345">
        <f t="shared" si="26"/>
        <v>0</v>
      </c>
      <c r="AC43" s="345">
        <f t="shared" si="26"/>
        <v>0</v>
      </c>
      <c r="AD43" s="345">
        <f t="shared" si="26"/>
        <v>0</v>
      </c>
      <c r="AE43" s="345">
        <f t="shared" si="26"/>
        <v>0</v>
      </c>
      <c r="AF43" s="345">
        <f t="shared" si="26"/>
        <v>0</v>
      </c>
      <c r="AG43" s="345">
        <f t="shared" si="26"/>
        <v>0</v>
      </c>
      <c r="AH43" s="345">
        <f t="shared" si="26"/>
        <v>0</v>
      </c>
      <c r="AI43" s="345">
        <f t="shared" si="26"/>
        <v>0</v>
      </c>
      <c r="AJ43" s="345">
        <f t="shared" si="26"/>
        <v>0</v>
      </c>
      <c r="AK43" s="345">
        <f t="shared" si="26"/>
        <v>0</v>
      </c>
      <c r="AL43" s="345">
        <f t="shared" si="26"/>
        <v>0</v>
      </c>
      <c r="AM43" s="345">
        <f t="shared" si="26"/>
        <v>0</v>
      </c>
      <c r="AN43" s="345">
        <f t="shared" si="26"/>
        <v>0</v>
      </c>
      <c r="AO43" s="345">
        <f t="shared" si="26"/>
        <v>0</v>
      </c>
      <c r="AP43" s="345">
        <f t="shared" si="26"/>
        <v>0</v>
      </c>
      <c r="AQ43" s="345">
        <f t="shared" si="26"/>
        <v>0</v>
      </c>
      <c r="AR43" s="37"/>
      <c r="AS43" s="37"/>
      <c r="AT43" s="37"/>
      <c r="AU43" s="37"/>
      <c r="AV43" s="37"/>
      <c r="AW43" s="37"/>
      <c r="AX43" s="37"/>
      <c r="AY43" s="37"/>
    </row>
    <row r="44" spans="1:51" ht="5.25" customHeight="1">
      <c r="A44" s="375"/>
      <c r="B44" s="376"/>
      <c r="C44" s="374"/>
      <c r="D44" s="344"/>
      <c r="E44" s="344"/>
      <c r="F44" s="344"/>
      <c r="G44" s="344"/>
      <c r="H44" s="344"/>
      <c r="I44" s="344"/>
      <c r="J44" s="344"/>
      <c r="K44" s="344"/>
      <c r="L44" s="344"/>
      <c r="M44" s="344"/>
      <c r="N44" s="344"/>
      <c r="O44" s="344"/>
      <c r="P44" s="344"/>
      <c r="Q44" s="344"/>
      <c r="R44" s="344"/>
      <c r="S44" s="344"/>
      <c r="T44" s="344"/>
      <c r="U44" s="344"/>
      <c r="V44" s="344"/>
      <c r="W44" s="344"/>
      <c r="X44" s="345"/>
      <c r="Y44" s="345"/>
      <c r="Z44" s="345"/>
      <c r="AA44" s="345"/>
      <c r="AB44" s="345"/>
      <c r="AC44" s="345"/>
      <c r="AD44" s="345"/>
      <c r="AE44" s="345"/>
      <c r="AF44" s="345"/>
      <c r="AG44" s="345"/>
      <c r="AH44" s="345"/>
      <c r="AI44" s="345"/>
      <c r="AJ44" s="345"/>
      <c r="AK44" s="345"/>
      <c r="AL44" s="345"/>
      <c r="AM44" s="345"/>
      <c r="AN44" s="345"/>
      <c r="AO44" s="345"/>
      <c r="AP44" s="345"/>
      <c r="AQ44" s="345"/>
      <c r="AR44" s="37"/>
      <c r="AS44" s="37"/>
      <c r="AT44" s="37"/>
      <c r="AU44" s="37"/>
      <c r="AV44" s="37"/>
      <c r="AW44" s="37"/>
      <c r="AX44" s="37"/>
      <c r="AY44" s="37"/>
    </row>
    <row r="45" spans="1:51" ht="15.75">
      <c r="A45" s="378" t="s">
        <v>278</v>
      </c>
      <c r="B45" s="379"/>
      <c r="C45" s="380"/>
      <c r="D45" s="381">
        <f>IF(D39&lt;=0,0,(D32/D39))</f>
        <v>0</v>
      </c>
      <c r="E45" s="382">
        <f>IF(E$39&lt;=0,0,(E$32/E$39))</f>
        <v>0</v>
      </c>
      <c r="F45" s="382">
        <f>IF(F$39&lt;=0,0,(F$32/F$39))</f>
        <v>0</v>
      </c>
      <c r="G45" s="382">
        <f aca="true" t="shared" si="27" ref="G45:AQ45">IF(G39&lt;=0,0,(G32/G39))</f>
        <v>0</v>
      </c>
      <c r="H45" s="382">
        <f t="shared" si="27"/>
        <v>0</v>
      </c>
      <c r="I45" s="382">
        <f t="shared" si="27"/>
        <v>0</v>
      </c>
      <c r="J45" s="382">
        <f t="shared" si="27"/>
        <v>0</v>
      </c>
      <c r="K45" s="382">
        <f t="shared" si="27"/>
        <v>0</v>
      </c>
      <c r="L45" s="382">
        <f t="shared" si="27"/>
        <v>0</v>
      </c>
      <c r="M45" s="382">
        <f t="shared" si="27"/>
        <v>0</v>
      </c>
      <c r="N45" s="382">
        <f t="shared" si="27"/>
        <v>0</v>
      </c>
      <c r="O45" s="382">
        <f t="shared" si="27"/>
        <v>0</v>
      </c>
      <c r="P45" s="382">
        <f t="shared" si="27"/>
        <v>0</v>
      </c>
      <c r="Q45" s="382">
        <f t="shared" si="27"/>
        <v>0</v>
      </c>
      <c r="R45" s="382">
        <f t="shared" si="27"/>
        <v>0</v>
      </c>
      <c r="S45" s="382">
        <f t="shared" si="27"/>
        <v>0</v>
      </c>
      <c r="T45" s="382">
        <f t="shared" si="27"/>
        <v>0</v>
      </c>
      <c r="U45" s="382">
        <f t="shared" si="27"/>
        <v>0</v>
      </c>
      <c r="V45" s="382">
        <f t="shared" si="27"/>
        <v>0</v>
      </c>
      <c r="W45" s="382">
        <f t="shared" si="27"/>
        <v>0</v>
      </c>
      <c r="X45" s="383">
        <f t="shared" si="27"/>
        <v>0</v>
      </c>
      <c r="Y45" s="383">
        <f t="shared" si="27"/>
        <v>0</v>
      </c>
      <c r="Z45" s="383">
        <f t="shared" si="27"/>
        <v>0</v>
      </c>
      <c r="AA45" s="383">
        <f t="shared" si="27"/>
        <v>0</v>
      </c>
      <c r="AB45" s="383">
        <f t="shared" si="27"/>
        <v>0</v>
      </c>
      <c r="AC45" s="383">
        <f t="shared" si="27"/>
        <v>0</v>
      </c>
      <c r="AD45" s="383">
        <f t="shared" si="27"/>
        <v>0</v>
      </c>
      <c r="AE45" s="383">
        <f t="shared" si="27"/>
        <v>0</v>
      </c>
      <c r="AF45" s="383">
        <f t="shared" si="27"/>
        <v>0</v>
      </c>
      <c r="AG45" s="383">
        <f t="shared" si="27"/>
        <v>0</v>
      </c>
      <c r="AH45" s="383">
        <f t="shared" si="27"/>
        <v>0</v>
      </c>
      <c r="AI45" s="383">
        <f t="shared" si="27"/>
        <v>0</v>
      </c>
      <c r="AJ45" s="383">
        <f t="shared" si="27"/>
        <v>0</v>
      </c>
      <c r="AK45" s="383">
        <f t="shared" si="27"/>
        <v>0</v>
      </c>
      <c r="AL45" s="383">
        <f t="shared" si="27"/>
        <v>0</v>
      </c>
      <c r="AM45" s="383">
        <f t="shared" si="27"/>
        <v>0</v>
      </c>
      <c r="AN45" s="383">
        <f t="shared" si="27"/>
        <v>0</v>
      </c>
      <c r="AO45" s="383">
        <f t="shared" si="27"/>
        <v>0</v>
      </c>
      <c r="AP45" s="383">
        <f t="shared" si="27"/>
        <v>0</v>
      </c>
      <c r="AQ45" s="383">
        <f t="shared" si="27"/>
        <v>0</v>
      </c>
      <c r="AR45" s="37"/>
      <c r="AS45" s="37"/>
      <c r="AT45" s="37"/>
      <c r="AU45" s="37"/>
      <c r="AV45" s="37"/>
      <c r="AW45" s="37"/>
      <c r="AX45" s="37"/>
      <c r="AY45" s="37"/>
    </row>
    <row r="46" spans="1:51" ht="10.5" customHeight="1">
      <c r="A46" s="51"/>
      <c r="B46" s="45"/>
      <c r="C46" s="384"/>
      <c r="D46" s="385"/>
      <c r="E46" s="385"/>
      <c r="F46" s="385"/>
      <c r="G46" s="385"/>
      <c r="H46" s="385"/>
      <c r="I46" s="385"/>
      <c r="J46" s="385"/>
      <c r="K46" s="385"/>
      <c r="L46" s="385"/>
      <c r="M46" s="385"/>
      <c r="N46" s="385"/>
      <c r="O46" s="385"/>
      <c r="P46" s="385"/>
      <c r="Q46" s="385"/>
      <c r="R46" s="385"/>
      <c r="S46" s="385"/>
      <c r="T46" s="385"/>
      <c r="U46" s="385"/>
      <c r="V46" s="385"/>
      <c r="W46" s="385"/>
      <c r="X46" s="386"/>
      <c r="Y46" s="386"/>
      <c r="Z46" s="386"/>
      <c r="AA46" s="386"/>
      <c r="AB46" s="386"/>
      <c r="AC46" s="386"/>
      <c r="AD46" s="386"/>
      <c r="AE46" s="386"/>
      <c r="AF46" s="386"/>
      <c r="AG46" s="386"/>
      <c r="AH46" s="386"/>
      <c r="AI46" s="386"/>
      <c r="AJ46" s="386"/>
      <c r="AK46" s="386"/>
      <c r="AL46" s="386"/>
      <c r="AM46" s="386"/>
      <c r="AN46" s="386"/>
      <c r="AO46" s="386"/>
      <c r="AP46" s="386"/>
      <c r="AQ46" s="386"/>
      <c r="AR46" s="37"/>
      <c r="AS46" s="37"/>
      <c r="AT46" s="37"/>
      <c r="AU46" s="37"/>
      <c r="AV46" s="37"/>
      <c r="AW46" s="37"/>
      <c r="AX46" s="37"/>
      <c r="AY46" s="37"/>
    </row>
    <row r="47" spans="1:51" ht="15.75" customHeight="1">
      <c r="A47" s="387" t="s">
        <v>368</v>
      </c>
      <c r="B47" s="388"/>
      <c r="C47" s="389"/>
      <c r="D47" s="390"/>
      <c r="E47" s="391"/>
      <c r="F47" s="391"/>
      <c r="G47" s="391"/>
      <c r="H47" s="391"/>
      <c r="I47" s="391"/>
      <c r="J47" s="391"/>
      <c r="K47" s="391"/>
      <c r="L47" s="391"/>
      <c r="M47" s="391"/>
      <c r="N47" s="391"/>
      <c r="O47" s="391"/>
      <c r="P47" s="391"/>
      <c r="Q47" s="391"/>
      <c r="R47" s="391"/>
      <c r="S47" s="391"/>
      <c r="T47" s="391"/>
      <c r="U47" s="391"/>
      <c r="V47" s="391"/>
      <c r="W47" s="391"/>
      <c r="X47" s="392"/>
      <c r="Y47" s="392"/>
      <c r="Z47" s="392"/>
      <c r="AA47" s="392"/>
      <c r="AB47" s="392"/>
      <c r="AC47" s="392"/>
      <c r="AD47" s="392"/>
      <c r="AE47" s="392"/>
      <c r="AF47" s="392"/>
      <c r="AG47" s="392"/>
      <c r="AH47" s="392"/>
      <c r="AI47" s="392"/>
      <c r="AJ47" s="392"/>
      <c r="AK47" s="392"/>
      <c r="AL47" s="392"/>
      <c r="AM47" s="392"/>
      <c r="AN47" s="392"/>
      <c r="AO47" s="392"/>
      <c r="AP47" s="392"/>
      <c r="AQ47" s="392"/>
      <c r="AR47" s="37"/>
      <c r="AS47" s="37"/>
      <c r="AT47" s="37"/>
      <c r="AU47" s="37"/>
      <c r="AV47" s="37"/>
      <c r="AW47" s="37"/>
      <c r="AX47" s="37"/>
      <c r="AY47" s="37"/>
    </row>
    <row r="48" spans="1:52" ht="15.75" customHeight="1">
      <c r="A48" s="393" t="s">
        <v>279</v>
      </c>
      <c r="B48" s="388"/>
      <c r="C48" s="394"/>
      <c r="D48" s="395">
        <v>0</v>
      </c>
      <c r="E48" s="395">
        <v>0</v>
      </c>
      <c r="F48" s="395">
        <v>0</v>
      </c>
      <c r="G48" s="395">
        <v>0</v>
      </c>
      <c r="H48" s="395">
        <v>0</v>
      </c>
      <c r="I48" s="395">
        <v>0</v>
      </c>
      <c r="J48" s="395">
        <v>0</v>
      </c>
      <c r="K48" s="395">
        <v>0</v>
      </c>
      <c r="L48" s="395">
        <v>0</v>
      </c>
      <c r="M48" s="395">
        <v>0</v>
      </c>
      <c r="N48" s="395">
        <v>0</v>
      </c>
      <c r="O48" s="395">
        <v>0</v>
      </c>
      <c r="P48" s="395">
        <v>0</v>
      </c>
      <c r="Q48" s="391">
        <v>0</v>
      </c>
      <c r="R48" s="391">
        <v>0</v>
      </c>
      <c r="S48" s="391"/>
      <c r="T48" s="391"/>
      <c r="U48" s="391"/>
      <c r="V48" s="391"/>
      <c r="W48" s="391"/>
      <c r="X48" s="392"/>
      <c r="Y48" s="392"/>
      <c r="Z48" s="392"/>
      <c r="AA48" s="392"/>
      <c r="AB48" s="392"/>
      <c r="AC48" s="392"/>
      <c r="AD48" s="392"/>
      <c r="AE48" s="392"/>
      <c r="AF48" s="392"/>
      <c r="AG48" s="392"/>
      <c r="AH48" s="392"/>
      <c r="AI48" s="392"/>
      <c r="AJ48" s="392"/>
      <c r="AK48" s="392"/>
      <c r="AL48" s="392"/>
      <c r="AM48" s="392"/>
      <c r="AN48" s="392"/>
      <c r="AO48" s="392"/>
      <c r="AP48" s="392"/>
      <c r="AQ48" s="392"/>
      <c r="AR48" s="37"/>
      <c r="AS48" s="45"/>
      <c r="AT48" s="45"/>
      <c r="AU48" s="45"/>
      <c r="AV48" s="45"/>
      <c r="AW48" s="45"/>
      <c r="AX48" s="45"/>
      <c r="AY48" s="45"/>
      <c r="AZ48" s="396" t="b">
        <v>1</v>
      </c>
    </row>
    <row r="49" spans="1:51" ht="15.75" customHeight="1">
      <c r="A49" s="397" t="s">
        <v>7</v>
      </c>
      <c r="B49" s="398"/>
      <c r="C49" s="288">
        <v>0.035</v>
      </c>
      <c r="D49" s="399">
        <v>0</v>
      </c>
      <c r="E49" s="399">
        <v>0</v>
      </c>
      <c r="F49" s="399">
        <f aca="true" t="shared" si="28" ref="F49:R49">E49*(1+$C$49)</f>
        <v>0</v>
      </c>
      <c r="G49" s="399">
        <f t="shared" si="28"/>
        <v>0</v>
      </c>
      <c r="H49" s="399">
        <f t="shared" si="28"/>
        <v>0</v>
      </c>
      <c r="I49" s="399">
        <f t="shared" si="28"/>
        <v>0</v>
      </c>
      <c r="J49" s="399">
        <f t="shared" si="28"/>
        <v>0</v>
      </c>
      <c r="K49" s="399">
        <f t="shared" si="28"/>
        <v>0</v>
      </c>
      <c r="L49" s="399">
        <f t="shared" si="28"/>
        <v>0</v>
      </c>
      <c r="M49" s="399">
        <f t="shared" si="28"/>
        <v>0</v>
      </c>
      <c r="N49" s="399">
        <f t="shared" si="28"/>
        <v>0</v>
      </c>
      <c r="O49" s="399">
        <f t="shared" si="28"/>
        <v>0</v>
      </c>
      <c r="P49" s="399">
        <f t="shared" si="28"/>
        <v>0</v>
      </c>
      <c r="Q49" s="399">
        <f t="shared" si="28"/>
        <v>0</v>
      </c>
      <c r="R49" s="399">
        <f t="shared" si="28"/>
        <v>0</v>
      </c>
      <c r="S49" s="391"/>
      <c r="T49" s="391"/>
      <c r="U49" s="391"/>
      <c r="V49" s="391"/>
      <c r="W49" s="391"/>
      <c r="X49" s="392"/>
      <c r="Y49" s="392"/>
      <c r="Z49" s="392"/>
      <c r="AA49" s="392"/>
      <c r="AB49" s="392"/>
      <c r="AC49" s="392"/>
      <c r="AD49" s="392"/>
      <c r="AE49" s="392"/>
      <c r="AF49" s="392"/>
      <c r="AG49" s="392"/>
      <c r="AH49" s="392"/>
      <c r="AI49" s="392"/>
      <c r="AJ49" s="392"/>
      <c r="AK49" s="392"/>
      <c r="AL49" s="392"/>
      <c r="AM49" s="392"/>
      <c r="AN49" s="392"/>
      <c r="AO49" s="392"/>
      <c r="AP49" s="392"/>
      <c r="AQ49" s="392"/>
      <c r="AR49" s="391"/>
      <c r="AS49" s="37"/>
      <c r="AT49" s="37"/>
      <c r="AU49" s="37"/>
      <c r="AV49" s="37"/>
      <c r="AW49" s="37"/>
      <c r="AX49" s="37"/>
      <c r="AY49" s="37"/>
    </row>
    <row r="50" spans="1:51" ht="15.75" customHeight="1">
      <c r="A50" s="393"/>
      <c r="B50" s="400"/>
      <c r="C50" s="401"/>
      <c r="D50" s="402"/>
      <c r="E50" s="403"/>
      <c r="F50" s="404"/>
      <c r="G50" s="391"/>
      <c r="H50" s="391"/>
      <c r="I50" s="391"/>
      <c r="J50" s="391"/>
      <c r="K50" s="391"/>
      <c r="L50" s="391"/>
      <c r="M50" s="391"/>
      <c r="N50" s="391"/>
      <c r="O50" s="391"/>
      <c r="P50" s="391"/>
      <c r="Q50" s="391"/>
      <c r="R50" s="391"/>
      <c r="S50" s="391"/>
      <c r="T50" s="391"/>
      <c r="U50" s="391"/>
      <c r="V50" s="391"/>
      <c r="W50" s="391"/>
      <c r="X50" s="392"/>
      <c r="Y50" s="392"/>
      <c r="Z50" s="392"/>
      <c r="AA50" s="392"/>
      <c r="AB50" s="392"/>
      <c r="AC50" s="392"/>
      <c r="AD50" s="392"/>
      <c r="AE50" s="392"/>
      <c r="AF50" s="392"/>
      <c r="AG50" s="392"/>
      <c r="AH50" s="392"/>
      <c r="AI50" s="392"/>
      <c r="AJ50" s="392"/>
      <c r="AK50" s="392"/>
      <c r="AL50" s="392"/>
      <c r="AM50" s="392"/>
      <c r="AN50" s="392"/>
      <c r="AO50" s="392"/>
      <c r="AP50" s="392"/>
      <c r="AQ50" s="392"/>
      <c r="AR50" s="37"/>
      <c r="AS50" s="37"/>
      <c r="AT50" s="37"/>
      <c r="AU50" s="37"/>
      <c r="AV50" s="37"/>
      <c r="AW50" s="37"/>
      <c r="AX50" s="37"/>
      <c r="AY50" s="37"/>
    </row>
    <row r="51" spans="1:51" ht="15.75" customHeight="1">
      <c r="A51" s="405" t="s">
        <v>369</v>
      </c>
      <c r="B51" s="406"/>
      <c r="C51" s="407"/>
      <c r="D51" s="408">
        <f>+D43-D48-D49</f>
        <v>0</v>
      </c>
      <c r="E51" s="408">
        <f>+E43-E48-E49</f>
        <v>0</v>
      </c>
      <c r="F51" s="408">
        <f aca="true" t="shared" si="29" ref="F51:AQ51">+F43-F48-F49</f>
        <v>0</v>
      </c>
      <c r="G51" s="408">
        <f t="shared" si="29"/>
        <v>0</v>
      </c>
      <c r="H51" s="408">
        <f t="shared" si="29"/>
        <v>0</v>
      </c>
      <c r="I51" s="408">
        <f t="shared" si="29"/>
        <v>0</v>
      </c>
      <c r="J51" s="408">
        <f t="shared" si="29"/>
        <v>0</v>
      </c>
      <c r="K51" s="408">
        <f t="shared" si="29"/>
        <v>0</v>
      </c>
      <c r="L51" s="408">
        <f t="shared" si="29"/>
        <v>0</v>
      </c>
      <c r="M51" s="408">
        <f>+M43-M48-M49</f>
        <v>0</v>
      </c>
      <c r="N51" s="408">
        <f t="shared" si="29"/>
        <v>0</v>
      </c>
      <c r="O51" s="408">
        <f t="shared" si="29"/>
        <v>0</v>
      </c>
      <c r="P51" s="408">
        <f t="shared" si="29"/>
        <v>0</v>
      </c>
      <c r="Q51" s="408">
        <f t="shared" si="29"/>
        <v>0</v>
      </c>
      <c r="R51" s="408">
        <f t="shared" si="29"/>
        <v>0</v>
      </c>
      <c r="S51" s="408">
        <f t="shared" si="29"/>
        <v>0</v>
      </c>
      <c r="T51" s="408">
        <f t="shared" si="29"/>
        <v>0</v>
      </c>
      <c r="U51" s="408">
        <f t="shared" si="29"/>
        <v>0</v>
      </c>
      <c r="V51" s="408">
        <f t="shared" si="29"/>
        <v>0</v>
      </c>
      <c r="W51" s="408">
        <f t="shared" si="29"/>
        <v>0</v>
      </c>
      <c r="X51" s="409">
        <f t="shared" si="29"/>
        <v>0</v>
      </c>
      <c r="Y51" s="409">
        <f t="shared" si="29"/>
        <v>0</v>
      </c>
      <c r="Z51" s="409">
        <f t="shared" si="29"/>
        <v>0</v>
      </c>
      <c r="AA51" s="409">
        <f t="shared" si="29"/>
        <v>0</v>
      </c>
      <c r="AB51" s="409">
        <f t="shared" si="29"/>
        <v>0</v>
      </c>
      <c r="AC51" s="409">
        <f t="shared" si="29"/>
        <v>0</v>
      </c>
      <c r="AD51" s="409">
        <f t="shared" si="29"/>
        <v>0</v>
      </c>
      <c r="AE51" s="409">
        <f t="shared" si="29"/>
        <v>0</v>
      </c>
      <c r="AF51" s="409">
        <f t="shared" si="29"/>
        <v>0</v>
      </c>
      <c r="AG51" s="409">
        <f t="shared" si="29"/>
        <v>0</v>
      </c>
      <c r="AH51" s="409">
        <f t="shared" si="29"/>
        <v>0</v>
      </c>
      <c r="AI51" s="409">
        <f t="shared" si="29"/>
        <v>0</v>
      </c>
      <c r="AJ51" s="409">
        <f t="shared" si="29"/>
        <v>0</v>
      </c>
      <c r="AK51" s="409">
        <f t="shared" si="29"/>
        <v>0</v>
      </c>
      <c r="AL51" s="409">
        <f t="shared" si="29"/>
        <v>0</v>
      </c>
      <c r="AM51" s="409">
        <f t="shared" si="29"/>
        <v>0</v>
      </c>
      <c r="AN51" s="409">
        <f t="shared" si="29"/>
        <v>0</v>
      </c>
      <c r="AO51" s="409">
        <f t="shared" si="29"/>
        <v>0</v>
      </c>
      <c r="AP51" s="409">
        <f t="shared" si="29"/>
        <v>0</v>
      </c>
      <c r="AQ51" s="409">
        <f t="shared" si="29"/>
        <v>0</v>
      </c>
      <c r="AR51" s="37"/>
      <c r="AS51" s="37"/>
      <c r="AT51" s="37"/>
      <c r="AU51" s="37"/>
      <c r="AV51" s="37"/>
      <c r="AW51" s="37"/>
      <c r="AX51" s="37"/>
      <c r="AY51" s="37"/>
    </row>
    <row r="52" spans="1:51" ht="15.75" customHeight="1">
      <c r="A52" s="410" t="s">
        <v>280</v>
      </c>
      <c r="B52" s="411"/>
      <c r="C52" s="412">
        <v>0.5</v>
      </c>
      <c r="D52" s="413">
        <f>+$C52*D51</f>
        <v>0</v>
      </c>
      <c r="E52" s="413">
        <f>+$C52*E51</f>
        <v>0</v>
      </c>
      <c r="F52" s="413">
        <f aca="true" t="shared" si="30" ref="F52:AQ52">+$C52*F51</f>
        <v>0</v>
      </c>
      <c r="G52" s="413">
        <f t="shared" si="30"/>
        <v>0</v>
      </c>
      <c r="H52" s="413">
        <f t="shared" si="30"/>
        <v>0</v>
      </c>
      <c r="I52" s="413">
        <f t="shared" si="30"/>
        <v>0</v>
      </c>
      <c r="J52" s="413">
        <f t="shared" si="30"/>
        <v>0</v>
      </c>
      <c r="K52" s="413">
        <f t="shared" si="30"/>
        <v>0</v>
      </c>
      <c r="L52" s="413">
        <f t="shared" si="30"/>
        <v>0</v>
      </c>
      <c r="M52" s="413">
        <f>+$C52*M51</f>
        <v>0</v>
      </c>
      <c r="N52" s="413">
        <f t="shared" si="30"/>
        <v>0</v>
      </c>
      <c r="O52" s="413">
        <f t="shared" si="30"/>
        <v>0</v>
      </c>
      <c r="P52" s="413">
        <f t="shared" si="30"/>
        <v>0</v>
      </c>
      <c r="Q52" s="413">
        <f t="shared" si="30"/>
        <v>0</v>
      </c>
      <c r="R52" s="413">
        <f t="shared" si="30"/>
        <v>0</v>
      </c>
      <c r="S52" s="413">
        <f t="shared" si="30"/>
        <v>0</v>
      </c>
      <c r="T52" s="413">
        <f t="shared" si="30"/>
        <v>0</v>
      </c>
      <c r="U52" s="413">
        <f t="shared" si="30"/>
        <v>0</v>
      </c>
      <c r="V52" s="413">
        <f t="shared" si="30"/>
        <v>0</v>
      </c>
      <c r="W52" s="413">
        <f t="shared" si="30"/>
        <v>0</v>
      </c>
      <c r="X52" s="414">
        <f t="shared" si="30"/>
        <v>0</v>
      </c>
      <c r="Y52" s="414">
        <f t="shared" si="30"/>
        <v>0</v>
      </c>
      <c r="Z52" s="414">
        <f t="shared" si="30"/>
        <v>0</v>
      </c>
      <c r="AA52" s="414">
        <f t="shared" si="30"/>
        <v>0</v>
      </c>
      <c r="AB52" s="414">
        <f t="shared" si="30"/>
        <v>0</v>
      </c>
      <c r="AC52" s="414">
        <f t="shared" si="30"/>
        <v>0</v>
      </c>
      <c r="AD52" s="414">
        <f t="shared" si="30"/>
        <v>0</v>
      </c>
      <c r="AE52" s="414">
        <f t="shared" si="30"/>
        <v>0</v>
      </c>
      <c r="AF52" s="414">
        <f t="shared" si="30"/>
        <v>0</v>
      </c>
      <c r="AG52" s="414">
        <f t="shared" si="30"/>
        <v>0</v>
      </c>
      <c r="AH52" s="414">
        <f t="shared" si="30"/>
        <v>0</v>
      </c>
      <c r="AI52" s="414">
        <f t="shared" si="30"/>
        <v>0</v>
      </c>
      <c r="AJ52" s="414">
        <f t="shared" si="30"/>
        <v>0</v>
      </c>
      <c r="AK52" s="414">
        <f t="shared" si="30"/>
        <v>0</v>
      </c>
      <c r="AL52" s="414">
        <f t="shared" si="30"/>
        <v>0</v>
      </c>
      <c r="AM52" s="414">
        <f t="shared" si="30"/>
        <v>0</v>
      </c>
      <c r="AN52" s="414">
        <f t="shared" si="30"/>
        <v>0</v>
      </c>
      <c r="AO52" s="414">
        <f t="shared" si="30"/>
        <v>0</v>
      </c>
      <c r="AP52" s="414">
        <f t="shared" si="30"/>
        <v>0</v>
      </c>
      <c r="AQ52" s="414">
        <f t="shared" si="30"/>
        <v>0</v>
      </c>
      <c r="AR52" s="37"/>
      <c r="AS52" s="37"/>
      <c r="AT52" s="37"/>
      <c r="AU52" s="37"/>
      <c r="AV52" s="37"/>
      <c r="AW52" s="37"/>
      <c r="AX52" s="37"/>
      <c r="AY52" s="37"/>
    </row>
    <row r="53" spans="1:51" ht="15.75" customHeight="1">
      <c r="A53" s="792" t="s">
        <v>9</v>
      </c>
      <c r="B53" s="793"/>
      <c r="C53" s="415"/>
      <c r="D53" s="416">
        <f>+$C53*D51</f>
        <v>0</v>
      </c>
      <c r="E53" s="416">
        <f>+$C53*E51</f>
        <v>0</v>
      </c>
      <c r="F53" s="416">
        <f aca="true" t="shared" si="31" ref="F53:AQ53">+$C53*F51</f>
        <v>0</v>
      </c>
      <c r="G53" s="416">
        <f t="shared" si="31"/>
        <v>0</v>
      </c>
      <c r="H53" s="416">
        <f t="shared" si="31"/>
        <v>0</v>
      </c>
      <c r="I53" s="416">
        <f t="shared" si="31"/>
        <v>0</v>
      </c>
      <c r="J53" s="416">
        <f t="shared" si="31"/>
        <v>0</v>
      </c>
      <c r="K53" s="416">
        <f t="shared" si="31"/>
        <v>0</v>
      </c>
      <c r="L53" s="416">
        <f t="shared" si="31"/>
        <v>0</v>
      </c>
      <c r="M53" s="416">
        <f t="shared" si="31"/>
        <v>0</v>
      </c>
      <c r="N53" s="416">
        <f t="shared" si="31"/>
        <v>0</v>
      </c>
      <c r="O53" s="416">
        <f t="shared" si="31"/>
        <v>0</v>
      </c>
      <c r="P53" s="416">
        <f t="shared" si="31"/>
        <v>0</v>
      </c>
      <c r="Q53" s="416">
        <f t="shared" si="31"/>
        <v>0</v>
      </c>
      <c r="R53" s="416">
        <f t="shared" si="31"/>
        <v>0</v>
      </c>
      <c r="S53" s="416">
        <f t="shared" si="31"/>
        <v>0</v>
      </c>
      <c r="T53" s="416">
        <f t="shared" si="31"/>
        <v>0</v>
      </c>
      <c r="U53" s="416">
        <f t="shared" si="31"/>
        <v>0</v>
      </c>
      <c r="V53" s="416">
        <f t="shared" si="31"/>
        <v>0</v>
      </c>
      <c r="W53" s="416">
        <f t="shared" si="31"/>
        <v>0</v>
      </c>
      <c r="X53" s="417">
        <f t="shared" si="31"/>
        <v>0</v>
      </c>
      <c r="Y53" s="417">
        <f t="shared" si="31"/>
        <v>0</v>
      </c>
      <c r="Z53" s="417">
        <f t="shared" si="31"/>
        <v>0</v>
      </c>
      <c r="AA53" s="417">
        <f t="shared" si="31"/>
        <v>0</v>
      </c>
      <c r="AB53" s="417">
        <f t="shared" si="31"/>
        <v>0</v>
      </c>
      <c r="AC53" s="417">
        <f t="shared" si="31"/>
        <v>0</v>
      </c>
      <c r="AD53" s="417">
        <f t="shared" si="31"/>
        <v>0</v>
      </c>
      <c r="AE53" s="417">
        <f t="shared" si="31"/>
        <v>0</v>
      </c>
      <c r="AF53" s="417">
        <f t="shared" si="31"/>
        <v>0</v>
      </c>
      <c r="AG53" s="417">
        <f t="shared" si="31"/>
        <v>0</v>
      </c>
      <c r="AH53" s="417">
        <f t="shared" si="31"/>
        <v>0</v>
      </c>
      <c r="AI53" s="417">
        <f t="shared" si="31"/>
        <v>0</v>
      </c>
      <c r="AJ53" s="417">
        <f t="shared" si="31"/>
        <v>0</v>
      </c>
      <c r="AK53" s="417">
        <f t="shared" si="31"/>
        <v>0</v>
      </c>
      <c r="AL53" s="417">
        <f t="shared" si="31"/>
        <v>0</v>
      </c>
      <c r="AM53" s="417">
        <f t="shared" si="31"/>
        <v>0</v>
      </c>
      <c r="AN53" s="417">
        <f t="shared" si="31"/>
        <v>0</v>
      </c>
      <c r="AO53" s="417">
        <f t="shared" si="31"/>
        <v>0</v>
      </c>
      <c r="AP53" s="417">
        <f t="shared" si="31"/>
        <v>0</v>
      </c>
      <c r="AQ53" s="417">
        <f t="shared" si="31"/>
        <v>0</v>
      </c>
      <c r="AR53" s="37"/>
      <c r="AS53" s="37"/>
      <c r="AT53" s="37"/>
      <c r="AU53" s="37"/>
      <c r="AV53" s="37"/>
      <c r="AW53" s="37"/>
      <c r="AX53" s="37"/>
      <c r="AY53" s="37"/>
    </row>
    <row r="54" spans="1:51" ht="15.75" customHeight="1">
      <c r="A54" s="792"/>
      <c r="B54" s="793"/>
      <c r="C54" s="415"/>
      <c r="D54" s="416">
        <f aca="true" t="shared" si="32" ref="D54:W54">+$C54*D52</f>
        <v>0</v>
      </c>
      <c r="E54" s="416">
        <f t="shared" si="32"/>
        <v>0</v>
      </c>
      <c r="F54" s="416">
        <f t="shared" si="32"/>
        <v>0</v>
      </c>
      <c r="G54" s="416">
        <f>+$C54*G52</f>
        <v>0</v>
      </c>
      <c r="H54" s="416">
        <f t="shared" si="32"/>
        <v>0</v>
      </c>
      <c r="I54" s="416">
        <f t="shared" si="32"/>
        <v>0</v>
      </c>
      <c r="J54" s="416">
        <f t="shared" si="32"/>
        <v>0</v>
      </c>
      <c r="K54" s="416">
        <f t="shared" si="32"/>
        <v>0</v>
      </c>
      <c r="L54" s="416">
        <f t="shared" si="32"/>
        <v>0</v>
      </c>
      <c r="M54" s="416">
        <f t="shared" si="32"/>
        <v>0</v>
      </c>
      <c r="N54" s="416">
        <f t="shared" si="32"/>
        <v>0</v>
      </c>
      <c r="O54" s="416">
        <f t="shared" si="32"/>
        <v>0</v>
      </c>
      <c r="P54" s="416">
        <f t="shared" si="32"/>
        <v>0</v>
      </c>
      <c r="Q54" s="416">
        <f t="shared" si="32"/>
        <v>0</v>
      </c>
      <c r="R54" s="416">
        <f t="shared" si="32"/>
        <v>0</v>
      </c>
      <c r="S54" s="416">
        <f t="shared" si="32"/>
        <v>0</v>
      </c>
      <c r="T54" s="416">
        <f t="shared" si="32"/>
        <v>0</v>
      </c>
      <c r="U54" s="416">
        <f t="shared" si="32"/>
        <v>0</v>
      </c>
      <c r="V54" s="416">
        <f t="shared" si="32"/>
        <v>0</v>
      </c>
      <c r="W54" s="416">
        <f t="shared" si="32"/>
        <v>0</v>
      </c>
      <c r="X54" s="417"/>
      <c r="Y54" s="417"/>
      <c r="Z54" s="417"/>
      <c r="AA54" s="417"/>
      <c r="AB54" s="417"/>
      <c r="AC54" s="417"/>
      <c r="AD54" s="417"/>
      <c r="AE54" s="417"/>
      <c r="AF54" s="417"/>
      <c r="AG54" s="417"/>
      <c r="AH54" s="417"/>
      <c r="AI54" s="417"/>
      <c r="AJ54" s="417"/>
      <c r="AK54" s="417"/>
      <c r="AL54" s="417"/>
      <c r="AM54" s="417"/>
      <c r="AN54" s="417"/>
      <c r="AO54" s="417"/>
      <c r="AP54" s="417"/>
      <c r="AQ54" s="417"/>
      <c r="AR54" s="37"/>
      <c r="AS54" s="37"/>
      <c r="AT54" s="37"/>
      <c r="AU54" s="37"/>
      <c r="AV54" s="37"/>
      <c r="AW54" s="37"/>
      <c r="AX54" s="37"/>
      <c r="AY54" s="37"/>
    </row>
    <row r="55" spans="1:51" ht="15.75" customHeight="1">
      <c r="A55" s="792"/>
      <c r="B55" s="793"/>
      <c r="C55" s="415"/>
      <c r="D55" s="416">
        <f aca="true" t="shared" si="33" ref="D55:W55">+$C55*D53</f>
        <v>0</v>
      </c>
      <c r="E55" s="416">
        <f t="shared" si="33"/>
        <v>0</v>
      </c>
      <c r="F55" s="416">
        <f t="shared" si="33"/>
        <v>0</v>
      </c>
      <c r="G55" s="416">
        <f t="shared" si="33"/>
        <v>0</v>
      </c>
      <c r="H55" s="416">
        <f t="shared" si="33"/>
        <v>0</v>
      </c>
      <c r="I55" s="416">
        <f t="shared" si="33"/>
        <v>0</v>
      </c>
      <c r="J55" s="416">
        <f t="shared" si="33"/>
        <v>0</v>
      </c>
      <c r="K55" s="416">
        <f t="shared" si="33"/>
        <v>0</v>
      </c>
      <c r="L55" s="416">
        <f t="shared" si="33"/>
        <v>0</v>
      </c>
      <c r="M55" s="416">
        <f t="shared" si="33"/>
        <v>0</v>
      </c>
      <c r="N55" s="416">
        <f t="shared" si="33"/>
        <v>0</v>
      </c>
      <c r="O55" s="416">
        <f t="shared" si="33"/>
        <v>0</v>
      </c>
      <c r="P55" s="416">
        <f t="shared" si="33"/>
        <v>0</v>
      </c>
      <c r="Q55" s="416">
        <f t="shared" si="33"/>
        <v>0</v>
      </c>
      <c r="R55" s="416">
        <f t="shared" si="33"/>
        <v>0</v>
      </c>
      <c r="S55" s="416">
        <f t="shared" si="33"/>
        <v>0</v>
      </c>
      <c r="T55" s="416">
        <f t="shared" si="33"/>
        <v>0</v>
      </c>
      <c r="U55" s="416">
        <f t="shared" si="33"/>
        <v>0</v>
      </c>
      <c r="V55" s="416">
        <f t="shared" si="33"/>
        <v>0</v>
      </c>
      <c r="W55" s="416">
        <f t="shared" si="33"/>
        <v>0</v>
      </c>
      <c r="X55" s="417"/>
      <c r="Y55" s="417"/>
      <c r="Z55" s="417"/>
      <c r="AA55" s="417"/>
      <c r="AB55" s="417"/>
      <c r="AC55" s="417"/>
      <c r="AD55" s="417"/>
      <c r="AE55" s="417"/>
      <c r="AF55" s="417"/>
      <c r="AG55" s="417"/>
      <c r="AH55" s="417"/>
      <c r="AI55" s="417"/>
      <c r="AJ55" s="417"/>
      <c r="AK55" s="417"/>
      <c r="AL55" s="417"/>
      <c r="AM55" s="417"/>
      <c r="AN55" s="417"/>
      <c r="AO55" s="417"/>
      <c r="AP55" s="417"/>
      <c r="AQ55" s="417"/>
      <c r="AR55" s="37"/>
      <c r="AS55" s="37"/>
      <c r="AT55" s="37"/>
      <c r="AU55" s="37"/>
      <c r="AV55" s="37"/>
      <c r="AW55" s="37"/>
      <c r="AX55" s="37"/>
      <c r="AY55" s="37"/>
    </row>
    <row r="56" spans="1:51" ht="15.75" customHeight="1">
      <c r="A56" s="792"/>
      <c r="B56" s="793"/>
      <c r="C56" s="415"/>
      <c r="D56" s="416">
        <f>+$C56*D51</f>
        <v>0</v>
      </c>
      <c r="E56" s="416">
        <f aca="true" t="shared" si="34" ref="E56:AQ56">+$C56*E51</f>
        <v>0</v>
      </c>
      <c r="F56" s="416">
        <f t="shared" si="34"/>
        <v>0</v>
      </c>
      <c r="G56" s="416">
        <f t="shared" si="34"/>
        <v>0</v>
      </c>
      <c r="H56" s="416">
        <f t="shared" si="34"/>
        <v>0</v>
      </c>
      <c r="I56" s="416">
        <f t="shared" si="34"/>
        <v>0</v>
      </c>
      <c r="J56" s="416">
        <f t="shared" si="34"/>
        <v>0</v>
      </c>
      <c r="K56" s="416">
        <f t="shared" si="34"/>
        <v>0</v>
      </c>
      <c r="L56" s="416">
        <f t="shared" si="34"/>
        <v>0</v>
      </c>
      <c r="M56" s="416">
        <f t="shared" si="34"/>
        <v>0</v>
      </c>
      <c r="N56" s="416">
        <f t="shared" si="34"/>
        <v>0</v>
      </c>
      <c r="O56" s="416">
        <f t="shared" si="34"/>
        <v>0</v>
      </c>
      <c r="P56" s="416">
        <f t="shared" si="34"/>
        <v>0</v>
      </c>
      <c r="Q56" s="416">
        <f t="shared" si="34"/>
        <v>0</v>
      </c>
      <c r="R56" s="416">
        <f t="shared" si="34"/>
        <v>0</v>
      </c>
      <c r="S56" s="416">
        <f t="shared" si="34"/>
        <v>0</v>
      </c>
      <c r="T56" s="416">
        <f t="shared" si="34"/>
        <v>0</v>
      </c>
      <c r="U56" s="416">
        <f t="shared" si="34"/>
        <v>0</v>
      </c>
      <c r="V56" s="416">
        <f t="shared" si="34"/>
        <v>0</v>
      </c>
      <c r="W56" s="416">
        <f t="shared" si="34"/>
        <v>0</v>
      </c>
      <c r="X56" s="417">
        <f t="shared" si="34"/>
        <v>0</v>
      </c>
      <c r="Y56" s="417">
        <f t="shared" si="34"/>
        <v>0</v>
      </c>
      <c r="Z56" s="417">
        <f t="shared" si="34"/>
        <v>0</v>
      </c>
      <c r="AA56" s="417">
        <f t="shared" si="34"/>
        <v>0</v>
      </c>
      <c r="AB56" s="417">
        <f t="shared" si="34"/>
        <v>0</v>
      </c>
      <c r="AC56" s="417">
        <f t="shared" si="34"/>
        <v>0</v>
      </c>
      <c r="AD56" s="417">
        <f t="shared" si="34"/>
        <v>0</v>
      </c>
      <c r="AE56" s="417">
        <f t="shared" si="34"/>
        <v>0</v>
      </c>
      <c r="AF56" s="417">
        <f t="shared" si="34"/>
        <v>0</v>
      </c>
      <c r="AG56" s="417">
        <f t="shared" si="34"/>
        <v>0</v>
      </c>
      <c r="AH56" s="417">
        <f t="shared" si="34"/>
        <v>0</v>
      </c>
      <c r="AI56" s="417">
        <f t="shared" si="34"/>
        <v>0</v>
      </c>
      <c r="AJ56" s="417">
        <f t="shared" si="34"/>
        <v>0</v>
      </c>
      <c r="AK56" s="417">
        <f t="shared" si="34"/>
        <v>0</v>
      </c>
      <c r="AL56" s="417">
        <f t="shared" si="34"/>
        <v>0</v>
      </c>
      <c r="AM56" s="417">
        <f t="shared" si="34"/>
        <v>0</v>
      </c>
      <c r="AN56" s="417">
        <f t="shared" si="34"/>
        <v>0</v>
      </c>
      <c r="AO56" s="417">
        <f t="shared" si="34"/>
        <v>0</v>
      </c>
      <c r="AP56" s="417">
        <f t="shared" si="34"/>
        <v>0</v>
      </c>
      <c r="AQ56" s="417">
        <f t="shared" si="34"/>
        <v>0</v>
      </c>
      <c r="AR56" s="37"/>
      <c r="AS56" s="37"/>
      <c r="AT56" s="37"/>
      <c r="AU56" s="37"/>
      <c r="AV56" s="37"/>
      <c r="AW56" s="37"/>
      <c r="AX56" s="37"/>
      <c r="AY56" s="37"/>
    </row>
    <row r="57" spans="1:51" ht="15.75" customHeight="1">
      <c r="A57" s="792"/>
      <c r="B57" s="793"/>
      <c r="C57" s="415"/>
      <c r="D57" s="416">
        <f>+$C57*D51</f>
        <v>0</v>
      </c>
      <c r="E57" s="416">
        <f>+$C57*E51</f>
        <v>0</v>
      </c>
      <c r="F57" s="416">
        <f>+$C57*F51</f>
        <v>0</v>
      </c>
      <c r="G57" s="416">
        <f aca="true" t="shared" si="35" ref="G57:AQ57">+$C57*G51</f>
        <v>0</v>
      </c>
      <c r="H57" s="416">
        <f t="shared" si="35"/>
        <v>0</v>
      </c>
      <c r="I57" s="416">
        <f t="shared" si="35"/>
        <v>0</v>
      </c>
      <c r="J57" s="416">
        <f t="shared" si="35"/>
        <v>0</v>
      </c>
      <c r="K57" s="416">
        <f t="shared" si="35"/>
        <v>0</v>
      </c>
      <c r="L57" s="416">
        <f t="shared" si="35"/>
        <v>0</v>
      </c>
      <c r="M57" s="416">
        <f t="shared" si="35"/>
        <v>0</v>
      </c>
      <c r="N57" s="416">
        <f t="shared" si="35"/>
        <v>0</v>
      </c>
      <c r="O57" s="416">
        <f t="shared" si="35"/>
        <v>0</v>
      </c>
      <c r="P57" s="416">
        <f t="shared" si="35"/>
        <v>0</v>
      </c>
      <c r="Q57" s="416">
        <f t="shared" si="35"/>
        <v>0</v>
      </c>
      <c r="R57" s="416">
        <f t="shared" si="35"/>
        <v>0</v>
      </c>
      <c r="S57" s="416">
        <f t="shared" si="35"/>
        <v>0</v>
      </c>
      <c r="T57" s="416">
        <f t="shared" si="35"/>
        <v>0</v>
      </c>
      <c r="U57" s="416">
        <f t="shared" si="35"/>
        <v>0</v>
      </c>
      <c r="V57" s="416">
        <f t="shared" si="35"/>
        <v>0</v>
      </c>
      <c r="W57" s="416">
        <f t="shared" si="35"/>
        <v>0</v>
      </c>
      <c r="X57" s="417">
        <f t="shared" si="35"/>
        <v>0</v>
      </c>
      <c r="Y57" s="417">
        <f t="shared" si="35"/>
        <v>0</v>
      </c>
      <c r="Z57" s="417">
        <f t="shared" si="35"/>
        <v>0</v>
      </c>
      <c r="AA57" s="417">
        <f t="shared" si="35"/>
        <v>0</v>
      </c>
      <c r="AB57" s="417">
        <f t="shared" si="35"/>
        <v>0</v>
      </c>
      <c r="AC57" s="417">
        <f t="shared" si="35"/>
        <v>0</v>
      </c>
      <c r="AD57" s="417">
        <f t="shared" si="35"/>
        <v>0</v>
      </c>
      <c r="AE57" s="417">
        <f t="shared" si="35"/>
        <v>0</v>
      </c>
      <c r="AF57" s="417">
        <f t="shared" si="35"/>
        <v>0</v>
      </c>
      <c r="AG57" s="417">
        <f t="shared" si="35"/>
        <v>0</v>
      </c>
      <c r="AH57" s="417">
        <f t="shared" si="35"/>
        <v>0</v>
      </c>
      <c r="AI57" s="417">
        <f t="shared" si="35"/>
        <v>0</v>
      </c>
      <c r="AJ57" s="417">
        <f t="shared" si="35"/>
        <v>0</v>
      </c>
      <c r="AK57" s="417">
        <f t="shared" si="35"/>
        <v>0</v>
      </c>
      <c r="AL57" s="417">
        <f t="shared" si="35"/>
        <v>0</v>
      </c>
      <c r="AM57" s="417">
        <f t="shared" si="35"/>
        <v>0</v>
      </c>
      <c r="AN57" s="417">
        <f t="shared" si="35"/>
        <v>0</v>
      </c>
      <c r="AO57" s="417">
        <f t="shared" si="35"/>
        <v>0</v>
      </c>
      <c r="AP57" s="417">
        <f t="shared" si="35"/>
        <v>0</v>
      </c>
      <c r="AQ57" s="417">
        <f t="shared" si="35"/>
        <v>0</v>
      </c>
      <c r="AR57" s="37"/>
      <c r="AS57" s="37"/>
      <c r="AT57" s="37"/>
      <c r="AU57" s="37"/>
      <c r="AV57" s="37"/>
      <c r="AW57" s="37"/>
      <c r="AX57" s="37"/>
      <c r="AY57" s="37"/>
    </row>
    <row r="58" spans="1:51" ht="15.75" customHeight="1">
      <c r="A58" s="792"/>
      <c r="B58" s="793"/>
      <c r="C58" s="415"/>
      <c r="D58" s="416">
        <f>+$C58*D52</f>
        <v>0</v>
      </c>
      <c r="E58" s="416">
        <f aca="true" t="shared" si="36" ref="E58:AQ58">+$C58*E52</f>
        <v>0</v>
      </c>
      <c r="F58" s="416">
        <f t="shared" si="36"/>
        <v>0</v>
      </c>
      <c r="G58" s="416">
        <f t="shared" si="36"/>
        <v>0</v>
      </c>
      <c r="H58" s="416">
        <f t="shared" si="36"/>
        <v>0</v>
      </c>
      <c r="I58" s="416">
        <f t="shared" si="36"/>
        <v>0</v>
      </c>
      <c r="J58" s="416">
        <f t="shared" si="36"/>
        <v>0</v>
      </c>
      <c r="K58" s="416">
        <f t="shared" si="36"/>
        <v>0</v>
      </c>
      <c r="L58" s="416">
        <f t="shared" si="36"/>
        <v>0</v>
      </c>
      <c r="M58" s="416">
        <f t="shared" si="36"/>
        <v>0</v>
      </c>
      <c r="N58" s="416">
        <f t="shared" si="36"/>
        <v>0</v>
      </c>
      <c r="O58" s="416">
        <f t="shared" si="36"/>
        <v>0</v>
      </c>
      <c r="P58" s="416">
        <f t="shared" si="36"/>
        <v>0</v>
      </c>
      <c r="Q58" s="416">
        <f t="shared" si="36"/>
        <v>0</v>
      </c>
      <c r="R58" s="416">
        <f t="shared" si="36"/>
        <v>0</v>
      </c>
      <c r="S58" s="416">
        <f t="shared" si="36"/>
        <v>0</v>
      </c>
      <c r="T58" s="416">
        <f t="shared" si="36"/>
        <v>0</v>
      </c>
      <c r="U58" s="416">
        <f t="shared" si="36"/>
        <v>0</v>
      </c>
      <c r="V58" s="416">
        <f t="shared" si="36"/>
        <v>0</v>
      </c>
      <c r="W58" s="416">
        <f t="shared" si="36"/>
        <v>0</v>
      </c>
      <c r="X58" s="417">
        <f t="shared" si="36"/>
        <v>0</v>
      </c>
      <c r="Y58" s="417">
        <f t="shared" si="36"/>
        <v>0</v>
      </c>
      <c r="Z58" s="417">
        <f t="shared" si="36"/>
        <v>0</v>
      </c>
      <c r="AA58" s="417">
        <f t="shared" si="36"/>
        <v>0</v>
      </c>
      <c r="AB58" s="417">
        <f t="shared" si="36"/>
        <v>0</v>
      </c>
      <c r="AC58" s="417">
        <f t="shared" si="36"/>
        <v>0</v>
      </c>
      <c r="AD58" s="417">
        <f t="shared" si="36"/>
        <v>0</v>
      </c>
      <c r="AE58" s="417">
        <f t="shared" si="36"/>
        <v>0</v>
      </c>
      <c r="AF58" s="417">
        <f t="shared" si="36"/>
        <v>0</v>
      </c>
      <c r="AG58" s="417">
        <f t="shared" si="36"/>
        <v>0</v>
      </c>
      <c r="AH58" s="417">
        <f t="shared" si="36"/>
        <v>0</v>
      </c>
      <c r="AI58" s="417">
        <f t="shared" si="36"/>
        <v>0</v>
      </c>
      <c r="AJ58" s="417">
        <f t="shared" si="36"/>
        <v>0</v>
      </c>
      <c r="AK58" s="417">
        <f t="shared" si="36"/>
        <v>0</v>
      </c>
      <c r="AL58" s="417">
        <f t="shared" si="36"/>
        <v>0</v>
      </c>
      <c r="AM58" s="417">
        <f t="shared" si="36"/>
        <v>0</v>
      </c>
      <c r="AN58" s="417">
        <f t="shared" si="36"/>
        <v>0</v>
      </c>
      <c r="AO58" s="417">
        <f t="shared" si="36"/>
        <v>0</v>
      </c>
      <c r="AP58" s="417">
        <f t="shared" si="36"/>
        <v>0</v>
      </c>
      <c r="AQ58" s="417">
        <f t="shared" si="36"/>
        <v>0</v>
      </c>
      <c r="AR58" s="37"/>
      <c r="AS58" s="37"/>
      <c r="AT58" s="37"/>
      <c r="AU58" s="37"/>
      <c r="AV58" s="37"/>
      <c r="AW58" s="37"/>
      <c r="AX58" s="37"/>
      <c r="AY58" s="37"/>
    </row>
    <row r="59" spans="1:51" ht="15.75" customHeight="1">
      <c r="A59" s="418"/>
      <c r="B59" s="419"/>
      <c r="C59" s="288"/>
      <c r="D59" s="416"/>
      <c r="E59" s="416"/>
      <c r="F59" s="416"/>
      <c r="G59" s="416"/>
      <c r="H59" s="416"/>
      <c r="I59" s="416"/>
      <c r="J59" s="416"/>
      <c r="K59" s="416"/>
      <c r="L59" s="416"/>
      <c r="M59" s="416"/>
      <c r="N59" s="416"/>
      <c r="O59" s="416"/>
      <c r="P59" s="416"/>
      <c r="Q59" s="416"/>
      <c r="R59" s="416"/>
      <c r="S59" s="416"/>
      <c r="T59" s="416"/>
      <c r="U59" s="416"/>
      <c r="V59" s="416"/>
      <c r="W59" s="416"/>
      <c r="X59" s="417"/>
      <c r="Y59" s="417"/>
      <c r="Z59" s="417"/>
      <c r="AA59" s="417"/>
      <c r="AB59" s="417"/>
      <c r="AC59" s="417"/>
      <c r="AD59" s="417"/>
      <c r="AE59" s="417"/>
      <c r="AF59" s="417"/>
      <c r="AG59" s="417"/>
      <c r="AH59" s="417"/>
      <c r="AI59" s="417"/>
      <c r="AJ59" s="417"/>
      <c r="AK59" s="417"/>
      <c r="AL59" s="417"/>
      <c r="AM59" s="417"/>
      <c r="AN59" s="417"/>
      <c r="AO59" s="417"/>
      <c r="AP59" s="417"/>
      <c r="AQ59" s="417"/>
      <c r="AR59" s="37"/>
      <c r="AS59" s="37"/>
      <c r="AT59" s="37"/>
      <c r="AU59" s="37"/>
      <c r="AV59" s="37"/>
      <c r="AW59" s="37"/>
      <c r="AX59" s="37"/>
      <c r="AY59" s="37"/>
    </row>
    <row r="60" spans="1:51" ht="15.75" customHeight="1">
      <c r="A60" s="420" t="s">
        <v>281</v>
      </c>
      <c r="B60" s="421"/>
      <c r="C60" s="422"/>
      <c r="D60" s="423">
        <f>SUM(D48:P48)</f>
        <v>0</v>
      </c>
      <c r="E60" s="424">
        <f>'Dev. Budget'!C115</f>
        <v>0</v>
      </c>
      <c r="F60" s="425">
        <f>D60-E60</f>
        <v>0</v>
      </c>
      <c r="G60" s="76"/>
      <c r="H60" s="76"/>
      <c r="I60" s="76"/>
      <c r="J60" s="76"/>
      <c r="K60" s="76"/>
      <c r="L60" s="76"/>
      <c r="M60" s="76"/>
      <c r="N60" s="76"/>
      <c r="O60" s="76"/>
      <c r="P60" s="76"/>
      <c r="Q60" s="76"/>
      <c r="R60" s="76"/>
      <c r="S60" s="37"/>
      <c r="T60" s="37"/>
      <c r="U60" s="76"/>
      <c r="V60" s="76"/>
      <c r="W60" s="426"/>
      <c r="X60" s="427"/>
      <c r="Y60" s="427"/>
      <c r="Z60" s="427"/>
      <c r="AA60" s="427"/>
      <c r="AB60" s="427"/>
      <c r="AC60" s="427"/>
      <c r="AD60" s="427"/>
      <c r="AE60" s="427"/>
      <c r="AF60" s="427"/>
      <c r="AG60" s="427"/>
      <c r="AH60" s="427"/>
      <c r="AI60" s="427"/>
      <c r="AJ60" s="427"/>
      <c r="AK60" s="427"/>
      <c r="AL60" s="428"/>
      <c r="AM60" s="428"/>
      <c r="AN60" s="428"/>
      <c r="AO60" s="428"/>
      <c r="AP60" s="428"/>
      <c r="AQ60" s="428"/>
      <c r="AR60" s="37"/>
      <c r="AS60" s="37"/>
      <c r="AT60" s="37"/>
      <c r="AU60" s="37"/>
      <c r="AV60" s="37"/>
      <c r="AW60" s="37"/>
      <c r="AX60" s="37"/>
      <c r="AY60" s="37"/>
    </row>
    <row r="61" spans="1:51" ht="15.75" customHeight="1">
      <c r="A61" s="337"/>
      <c r="B61" s="429"/>
      <c r="C61" s="76"/>
      <c r="D61" s="430"/>
      <c r="E61" s="76"/>
      <c r="F61" s="76"/>
      <c r="G61" s="76"/>
      <c r="H61" s="76"/>
      <c r="I61" s="76"/>
      <c r="J61" s="76"/>
      <c r="K61" s="76"/>
      <c r="L61" s="76"/>
      <c r="M61" s="76"/>
      <c r="N61" s="76"/>
      <c r="O61" s="76"/>
      <c r="P61" s="76"/>
      <c r="Q61" s="76"/>
      <c r="R61" s="76"/>
      <c r="S61" s="37"/>
      <c r="T61" s="37"/>
      <c r="U61" s="431"/>
      <c r="V61" s="76"/>
      <c r="W61" s="76"/>
      <c r="X61" s="427"/>
      <c r="Y61" s="427"/>
      <c r="Z61" s="427"/>
      <c r="AA61" s="427"/>
      <c r="AB61" s="427"/>
      <c r="AC61" s="427"/>
      <c r="AD61" s="427"/>
      <c r="AE61" s="427"/>
      <c r="AF61" s="427"/>
      <c r="AG61" s="427"/>
      <c r="AH61" s="427"/>
      <c r="AI61" s="427"/>
      <c r="AJ61" s="427"/>
      <c r="AK61" s="427"/>
      <c r="AL61" s="428"/>
      <c r="AM61" s="428"/>
      <c r="AN61" s="428"/>
      <c r="AO61" s="428"/>
      <c r="AP61" s="428"/>
      <c r="AQ61" s="428"/>
      <c r="AR61" s="37"/>
      <c r="AS61" s="37"/>
      <c r="AT61" s="37"/>
      <c r="AU61" s="37"/>
      <c r="AV61" s="37"/>
      <c r="AW61" s="37"/>
      <c r="AX61" s="37"/>
      <c r="AY61" s="37"/>
    </row>
    <row r="62" spans="1:51" ht="13.5" customHeight="1">
      <c r="A62" s="432"/>
      <c r="B62" s="432"/>
      <c r="C62" s="432"/>
      <c r="D62" s="432"/>
      <c r="E62" s="432"/>
      <c r="F62" s="432"/>
      <c r="G62" s="432"/>
      <c r="H62" s="432"/>
      <c r="I62" s="432"/>
      <c r="J62" s="432"/>
      <c r="K62" s="432"/>
      <c r="L62" s="432"/>
      <c r="M62" s="432"/>
      <c r="N62" s="432"/>
      <c r="O62" s="432"/>
      <c r="P62" s="432"/>
      <c r="Q62" s="432"/>
      <c r="R62" s="432"/>
      <c r="S62" s="37"/>
      <c r="T62" s="37"/>
      <c r="U62" s="432"/>
      <c r="V62" s="432"/>
      <c r="W62" s="432"/>
      <c r="X62" s="433"/>
      <c r="Y62" s="433"/>
      <c r="Z62" s="433"/>
      <c r="AA62" s="433"/>
      <c r="AB62" s="433"/>
      <c r="AC62" s="433"/>
      <c r="AD62" s="433"/>
      <c r="AE62" s="433"/>
      <c r="AF62" s="433"/>
      <c r="AG62" s="433"/>
      <c r="AH62" s="433"/>
      <c r="AI62" s="433"/>
      <c r="AJ62" s="433"/>
      <c r="AK62" s="433"/>
      <c r="AL62" s="428"/>
      <c r="AM62" s="428"/>
      <c r="AN62" s="428"/>
      <c r="AO62" s="428"/>
      <c r="AP62" s="428"/>
      <c r="AQ62" s="428"/>
      <c r="AR62" s="37"/>
      <c r="AS62" s="37"/>
      <c r="AT62" s="37"/>
      <c r="AU62" s="37"/>
      <c r="AV62" s="37"/>
      <c r="AW62" s="37"/>
      <c r="AX62" s="37"/>
      <c r="AY62" s="37"/>
    </row>
    <row r="63" spans="1:51" ht="15.75">
      <c r="A63" s="432"/>
      <c r="B63" s="434" t="s">
        <v>282</v>
      </c>
      <c r="C63" s="435"/>
      <c r="D63" s="434">
        <f>0.25*F39</f>
        <v>0</v>
      </c>
      <c r="E63" s="434">
        <f>0.25*G39</f>
        <v>0</v>
      </c>
      <c r="F63" s="434">
        <f>0.25*H39</f>
        <v>0</v>
      </c>
      <c r="G63" s="432"/>
      <c r="H63" s="432"/>
      <c r="I63" s="432"/>
      <c r="J63" s="432"/>
      <c r="K63" s="432"/>
      <c r="L63" s="432"/>
      <c r="M63" s="432"/>
      <c r="N63" s="432"/>
      <c r="O63" s="432"/>
      <c r="P63" s="432"/>
      <c r="Q63" s="432"/>
      <c r="R63" s="432"/>
      <c r="S63" s="432"/>
      <c r="T63" s="432"/>
      <c r="U63" s="432"/>
      <c r="V63" s="432"/>
      <c r="W63" s="432"/>
      <c r="X63" s="433"/>
      <c r="Y63" s="291"/>
      <c r="Z63" s="291"/>
      <c r="AA63" s="291"/>
      <c r="AB63" s="291"/>
      <c r="AC63" s="291"/>
      <c r="AD63" s="291"/>
      <c r="AE63" s="291"/>
      <c r="AF63" s="291"/>
      <c r="AG63" s="291"/>
      <c r="AH63" s="291"/>
      <c r="AI63" s="291"/>
      <c r="AJ63" s="291"/>
      <c r="AK63" s="291"/>
      <c r="AL63" s="291"/>
      <c r="AM63" s="291"/>
      <c r="AN63" s="291"/>
      <c r="AO63" s="291"/>
      <c r="AP63" s="291"/>
      <c r="AQ63" s="291"/>
      <c r="AR63" s="37"/>
      <c r="AS63" s="37"/>
      <c r="AT63" s="37"/>
      <c r="AU63" s="37"/>
      <c r="AV63" s="37"/>
      <c r="AW63" s="37"/>
      <c r="AX63" s="37"/>
      <c r="AY63" s="37"/>
    </row>
    <row r="64" spans="1:51" ht="15.75">
      <c r="A64" s="432"/>
      <c r="B64" s="434" t="s">
        <v>283</v>
      </c>
      <c r="C64" s="435"/>
      <c r="D64" s="434">
        <f>0.08*D23</f>
        <v>0</v>
      </c>
      <c r="E64" s="434">
        <f>0.08*E23</f>
        <v>0</v>
      </c>
      <c r="F64" s="434">
        <f>0.08*F23</f>
        <v>0</v>
      </c>
      <c r="G64" s="432"/>
      <c r="H64" s="432"/>
      <c r="I64" s="432"/>
      <c r="J64" s="432"/>
      <c r="K64" s="432"/>
      <c r="L64" s="432"/>
      <c r="M64" s="432"/>
      <c r="N64" s="432"/>
      <c r="O64" s="432"/>
      <c r="P64" s="432"/>
      <c r="Q64" s="432"/>
      <c r="R64" s="432"/>
      <c r="S64" s="37"/>
      <c r="T64" s="432"/>
      <c r="V64" s="37"/>
      <c r="W64" s="432"/>
      <c r="X64" s="291"/>
      <c r="Y64" s="291"/>
      <c r="Z64" s="291"/>
      <c r="AA64" s="291"/>
      <c r="AB64" s="291"/>
      <c r="AC64" s="291"/>
      <c r="AD64" s="291"/>
      <c r="AE64" s="291"/>
      <c r="AF64" s="291"/>
      <c r="AG64" s="291"/>
      <c r="AH64" s="291"/>
      <c r="AI64" s="291"/>
      <c r="AJ64" s="291"/>
      <c r="AK64" s="291"/>
      <c r="AL64" s="291"/>
      <c r="AM64" s="291"/>
      <c r="AN64" s="291"/>
      <c r="AO64" s="291"/>
      <c r="AP64" s="291"/>
      <c r="AQ64" s="291"/>
      <c r="AR64" s="37"/>
      <c r="AS64" s="37"/>
      <c r="AT64" s="37"/>
      <c r="AU64" s="37"/>
      <c r="AV64" s="37"/>
      <c r="AW64" s="37"/>
      <c r="AX64" s="37"/>
      <c r="AY64" s="37"/>
    </row>
    <row r="65" spans="1:51" ht="15">
      <c r="A65" s="436"/>
      <c r="B65" s="436"/>
      <c r="C65" s="432"/>
      <c r="D65" s="432"/>
      <c r="E65" s="432"/>
      <c r="F65" s="432"/>
      <c r="G65" s="432"/>
      <c r="H65" s="432"/>
      <c r="I65" s="432"/>
      <c r="J65" s="432"/>
      <c r="K65" s="432"/>
      <c r="L65" s="432"/>
      <c r="M65" s="432"/>
      <c r="N65" s="432"/>
      <c r="O65" s="432"/>
      <c r="P65" s="432"/>
      <c r="Q65" s="432"/>
      <c r="R65" s="432"/>
      <c r="S65" s="37"/>
      <c r="T65" s="432"/>
      <c r="V65" s="37"/>
      <c r="W65" s="432"/>
      <c r="X65" s="291"/>
      <c r="Y65" s="291"/>
      <c r="Z65" s="291"/>
      <c r="AA65" s="291"/>
      <c r="AB65" s="291"/>
      <c r="AC65" s="291"/>
      <c r="AD65" s="291"/>
      <c r="AE65" s="291"/>
      <c r="AF65" s="291"/>
      <c r="AG65" s="291"/>
      <c r="AH65" s="291"/>
      <c r="AI65" s="291"/>
      <c r="AJ65" s="291"/>
      <c r="AK65" s="291"/>
      <c r="AL65" s="291"/>
      <c r="AM65" s="291"/>
      <c r="AN65" s="291"/>
      <c r="AO65" s="291"/>
      <c r="AP65" s="291"/>
      <c r="AQ65" s="291"/>
      <c r="AR65" s="37"/>
      <c r="AS65" s="37"/>
      <c r="AT65" s="37"/>
      <c r="AU65" s="37"/>
      <c r="AV65" s="37"/>
      <c r="AW65" s="37"/>
      <c r="AX65" s="37"/>
      <c r="AY65" s="37"/>
    </row>
    <row r="66" spans="1:51" ht="15">
      <c r="A66" s="436"/>
      <c r="B66" s="436"/>
      <c r="C66" s="432"/>
      <c r="D66" s="432"/>
      <c r="E66" s="432"/>
      <c r="F66" s="432"/>
      <c r="G66" s="432"/>
      <c r="H66" s="432"/>
      <c r="I66" s="432"/>
      <c r="J66" s="432"/>
      <c r="K66" s="432"/>
      <c r="L66" s="432"/>
      <c r="M66" s="432"/>
      <c r="N66" s="432"/>
      <c r="O66" s="432"/>
      <c r="P66" s="432"/>
      <c r="Q66" s="432"/>
      <c r="R66" s="76"/>
      <c r="S66" s="37"/>
      <c r="T66" s="37"/>
      <c r="U66" s="436"/>
      <c r="V66" s="432"/>
      <c r="W66" s="432"/>
      <c r="X66" s="433"/>
      <c r="Y66" s="433"/>
      <c r="Z66" s="433"/>
      <c r="AA66" s="433"/>
      <c r="AB66" s="433"/>
      <c r="AC66" s="433"/>
      <c r="AD66" s="433"/>
      <c r="AE66" s="433"/>
      <c r="AF66" s="433"/>
      <c r="AG66" s="433"/>
      <c r="AH66" s="433"/>
      <c r="AI66" s="433"/>
      <c r="AJ66" s="433"/>
      <c r="AK66" s="427"/>
      <c r="AL66" s="428"/>
      <c r="AM66" s="428"/>
      <c r="AN66" s="428"/>
      <c r="AO66" s="428"/>
      <c r="AP66" s="428"/>
      <c r="AQ66" s="428"/>
      <c r="AR66" s="37"/>
      <c r="AS66" s="37"/>
      <c r="AT66" s="37"/>
      <c r="AU66" s="37"/>
      <c r="AV66" s="37"/>
      <c r="AW66" s="37"/>
      <c r="AX66" s="37"/>
      <c r="AY66" s="37"/>
    </row>
    <row r="67" spans="1:51" ht="15">
      <c r="A67" s="432"/>
      <c r="B67" s="432"/>
      <c r="C67" s="432"/>
      <c r="D67" s="432"/>
      <c r="E67" s="432"/>
      <c r="F67" s="432"/>
      <c r="G67" s="432"/>
      <c r="H67" s="432"/>
      <c r="I67" s="432"/>
      <c r="J67" s="432"/>
      <c r="K67" s="432"/>
      <c r="L67" s="432"/>
      <c r="M67" s="432"/>
      <c r="N67" s="432"/>
      <c r="O67" s="432"/>
      <c r="P67" s="432"/>
      <c r="Q67" s="432"/>
      <c r="R67" s="76"/>
      <c r="S67" s="37"/>
      <c r="T67" s="37"/>
      <c r="U67" s="432"/>
      <c r="V67" s="432"/>
      <c r="W67" s="432"/>
      <c r="X67" s="433"/>
      <c r="Y67" s="433"/>
      <c r="Z67" s="433"/>
      <c r="AA67" s="433"/>
      <c r="AB67" s="433"/>
      <c r="AC67" s="433"/>
      <c r="AD67" s="433"/>
      <c r="AE67" s="433"/>
      <c r="AF67" s="433"/>
      <c r="AG67" s="433"/>
      <c r="AH67" s="433"/>
      <c r="AI67" s="433"/>
      <c r="AJ67" s="433"/>
      <c r="AK67" s="427"/>
      <c r="AL67" s="428"/>
      <c r="AM67" s="428"/>
      <c r="AN67" s="428"/>
      <c r="AO67" s="428"/>
      <c r="AP67" s="428"/>
      <c r="AQ67" s="428"/>
      <c r="AR67" s="37"/>
      <c r="AS67" s="37"/>
      <c r="AT67" s="37"/>
      <c r="AU67" s="37"/>
      <c r="AV67" s="37"/>
      <c r="AW67" s="37"/>
      <c r="AX67" s="37"/>
      <c r="AY67" s="37"/>
    </row>
    <row r="68" spans="1:51" ht="15">
      <c r="A68" s="432"/>
      <c r="B68" s="432"/>
      <c r="C68" s="432"/>
      <c r="D68" s="432"/>
      <c r="E68" s="432"/>
      <c r="F68" s="432"/>
      <c r="G68" s="432"/>
      <c r="H68" s="432"/>
      <c r="I68" s="432"/>
      <c r="J68" s="432"/>
      <c r="K68" s="432"/>
      <c r="L68" s="432"/>
      <c r="M68" s="432"/>
      <c r="N68" s="432"/>
      <c r="O68" s="432"/>
      <c r="P68" s="432"/>
      <c r="Q68" s="76"/>
      <c r="R68" s="437"/>
      <c r="S68" s="37"/>
      <c r="T68" s="37"/>
      <c r="U68" s="432"/>
      <c r="V68" s="432"/>
      <c r="W68" s="432"/>
      <c r="X68" s="433"/>
      <c r="Y68" s="433"/>
      <c r="Z68" s="433"/>
      <c r="AA68" s="433"/>
      <c r="AB68" s="433"/>
      <c r="AC68" s="433"/>
      <c r="AD68" s="433"/>
      <c r="AE68" s="433"/>
      <c r="AF68" s="433"/>
      <c r="AG68" s="433"/>
      <c r="AH68" s="433"/>
      <c r="AI68" s="433"/>
      <c r="AJ68" s="427"/>
      <c r="AK68" s="438"/>
      <c r="AL68" s="428"/>
      <c r="AM68" s="428"/>
      <c r="AN68" s="428"/>
      <c r="AO68" s="428"/>
      <c r="AP68" s="428"/>
      <c r="AQ68" s="428"/>
      <c r="AR68" s="37"/>
      <c r="AS68" s="37"/>
      <c r="AT68" s="37"/>
      <c r="AU68" s="37"/>
      <c r="AV68" s="37"/>
      <c r="AW68" s="37"/>
      <c r="AX68" s="37"/>
      <c r="AY68" s="37"/>
    </row>
    <row r="69" spans="1:51" ht="15">
      <c r="A69" s="432"/>
      <c r="B69" s="432"/>
      <c r="C69" s="432"/>
      <c r="D69" s="432"/>
      <c r="E69" s="432"/>
      <c r="F69" s="432"/>
      <c r="G69" s="432"/>
      <c r="H69" s="432"/>
      <c r="I69" s="432"/>
      <c r="J69" s="432"/>
      <c r="K69" s="432"/>
      <c r="L69" s="432"/>
      <c r="M69" s="432"/>
      <c r="N69" s="432"/>
      <c r="O69" s="432"/>
      <c r="P69" s="432"/>
      <c r="Q69" s="432"/>
      <c r="R69" s="76"/>
      <c r="S69" s="37"/>
      <c r="T69" s="37"/>
      <c r="U69" s="432"/>
      <c r="V69" s="432"/>
      <c r="W69" s="432"/>
      <c r="X69" s="433"/>
      <c r="Y69" s="433"/>
      <c r="Z69" s="433"/>
      <c r="AA69" s="433"/>
      <c r="AB69" s="433"/>
      <c r="AC69" s="433"/>
      <c r="AD69" s="433"/>
      <c r="AE69" s="433"/>
      <c r="AF69" s="433"/>
      <c r="AG69" s="433"/>
      <c r="AH69" s="433"/>
      <c r="AI69" s="433"/>
      <c r="AJ69" s="433"/>
      <c r="AK69" s="427"/>
      <c r="AL69" s="428"/>
      <c r="AM69" s="428"/>
      <c r="AN69" s="428"/>
      <c r="AO69" s="428"/>
      <c r="AP69" s="428"/>
      <c r="AQ69" s="428"/>
      <c r="AR69" s="37"/>
      <c r="AS69" s="37"/>
      <c r="AT69" s="37"/>
      <c r="AU69" s="37"/>
      <c r="AV69" s="37"/>
      <c r="AW69" s="37"/>
      <c r="AX69" s="37"/>
      <c r="AY69" s="37"/>
    </row>
    <row r="70" spans="1:51" ht="15">
      <c r="A70" s="432"/>
      <c r="B70" s="432"/>
      <c r="C70" s="432"/>
      <c r="D70" s="432"/>
      <c r="E70" s="432"/>
      <c r="F70" s="432"/>
      <c r="G70" s="432"/>
      <c r="H70" s="432"/>
      <c r="I70" s="432"/>
      <c r="J70" s="432"/>
      <c r="K70" s="432"/>
      <c r="L70" s="432"/>
      <c r="M70" s="432"/>
      <c r="N70" s="432"/>
      <c r="O70" s="432"/>
      <c r="P70" s="432"/>
      <c r="Q70" s="432"/>
      <c r="R70" s="76"/>
      <c r="S70" s="37"/>
      <c r="T70" s="37"/>
      <c r="U70" s="432"/>
      <c r="V70" s="432"/>
      <c r="W70" s="432"/>
      <c r="X70" s="433"/>
      <c r="Y70" s="433"/>
      <c r="Z70" s="433"/>
      <c r="AA70" s="433"/>
      <c r="AB70" s="433"/>
      <c r="AC70" s="433"/>
      <c r="AD70" s="433"/>
      <c r="AE70" s="433"/>
      <c r="AF70" s="433"/>
      <c r="AG70" s="433"/>
      <c r="AH70" s="433"/>
      <c r="AI70" s="433"/>
      <c r="AJ70" s="433"/>
      <c r="AK70" s="427"/>
      <c r="AL70" s="428"/>
      <c r="AM70" s="428"/>
      <c r="AN70" s="428"/>
      <c r="AO70" s="428"/>
      <c r="AP70" s="428"/>
      <c r="AQ70" s="428"/>
      <c r="AR70" s="37"/>
      <c r="AS70" s="37"/>
      <c r="AT70" s="37"/>
      <c r="AU70" s="37"/>
      <c r="AV70" s="37"/>
      <c r="AW70" s="37"/>
      <c r="AX70" s="37"/>
      <c r="AY70" s="37"/>
    </row>
    <row r="71" spans="1:51" ht="15">
      <c r="A71" s="432"/>
      <c r="B71" s="432"/>
      <c r="C71" s="432"/>
      <c r="D71" s="432"/>
      <c r="E71" s="432"/>
      <c r="F71" s="432"/>
      <c r="G71" s="432"/>
      <c r="H71" s="432"/>
      <c r="I71" s="432"/>
      <c r="J71" s="432"/>
      <c r="K71" s="432"/>
      <c r="L71" s="432"/>
      <c r="M71" s="432"/>
      <c r="N71" s="432"/>
      <c r="O71" s="432"/>
      <c r="P71" s="432"/>
      <c r="Q71" s="432"/>
      <c r="R71" s="76"/>
      <c r="S71" s="37"/>
      <c r="T71" s="37"/>
      <c r="U71" s="432"/>
      <c r="V71" s="432"/>
      <c r="W71" s="432"/>
      <c r="X71" s="433"/>
      <c r="Y71" s="433"/>
      <c r="Z71" s="433"/>
      <c r="AA71" s="433"/>
      <c r="AB71" s="433"/>
      <c r="AC71" s="433"/>
      <c r="AD71" s="433"/>
      <c r="AE71" s="433"/>
      <c r="AF71" s="433"/>
      <c r="AG71" s="433"/>
      <c r="AH71" s="433"/>
      <c r="AI71" s="433"/>
      <c r="AJ71" s="433"/>
      <c r="AK71" s="427"/>
      <c r="AL71" s="428"/>
      <c r="AM71" s="428"/>
      <c r="AN71" s="428"/>
      <c r="AO71" s="428"/>
      <c r="AP71" s="428"/>
      <c r="AQ71" s="428"/>
      <c r="AR71" s="37"/>
      <c r="AS71" s="37"/>
      <c r="AT71" s="37"/>
      <c r="AU71" s="37"/>
      <c r="AV71" s="37"/>
      <c r="AW71" s="37"/>
      <c r="AX71" s="37"/>
      <c r="AY71" s="37"/>
    </row>
    <row r="72" spans="1:51" ht="15">
      <c r="A72" s="436"/>
      <c r="B72" s="436"/>
      <c r="C72" s="432"/>
      <c r="D72" s="432"/>
      <c r="E72" s="432"/>
      <c r="F72" s="432"/>
      <c r="G72" s="432"/>
      <c r="H72" s="432"/>
      <c r="I72" s="432"/>
      <c r="J72" s="432"/>
      <c r="K72" s="432"/>
      <c r="L72" s="432"/>
      <c r="M72" s="432"/>
      <c r="N72" s="432"/>
      <c r="O72" s="432"/>
      <c r="P72" s="432"/>
      <c r="Q72" s="432"/>
      <c r="R72" s="76"/>
      <c r="S72" s="37"/>
      <c r="T72" s="37"/>
      <c r="U72" s="436"/>
      <c r="V72" s="432"/>
      <c r="W72" s="432"/>
      <c r="X72" s="433"/>
      <c r="Y72" s="433"/>
      <c r="Z72" s="433"/>
      <c r="AA72" s="433"/>
      <c r="AB72" s="433"/>
      <c r="AC72" s="433"/>
      <c r="AD72" s="433"/>
      <c r="AE72" s="433"/>
      <c r="AF72" s="433"/>
      <c r="AG72" s="433"/>
      <c r="AH72" s="433"/>
      <c r="AI72" s="433"/>
      <c r="AJ72" s="433"/>
      <c r="AK72" s="427"/>
      <c r="AL72" s="428"/>
      <c r="AM72" s="428"/>
      <c r="AN72" s="428"/>
      <c r="AO72" s="428"/>
      <c r="AP72" s="428"/>
      <c r="AQ72" s="428"/>
      <c r="AR72" s="37"/>
      <c r="AS72" s="37"/>
      <c r="AT72" s="37"/>
      <c r="AU72" s="37"/>
      <c r="AV72" s="37"/>
      <c r="AW72" s="37"/>
      <c r="AX72" s="37"/>
      <c r="AY72" s="37"/>
    </row>
    <row r="73" spans="1:51" ht="15">
      <c r="A73" s="432"/>
      <c r="B73" s="432"/>
      <c r="C73" s="432"/>
      <c r="D73" s="432"/>
      <c r="E73" s="432"/>
      <c r="F73" s="432"/>
      <c r="G73" s="432"/>
      <c r="H73" s="432"/>
      <c r="I73" s="432"/>
      <c r="J73" s="432"/>
      <c r="K73" s="432"/>
      <c r="L73" s="432"/>
      <c r="M73" s="432"/>
      <c r="N73" s="432"/>
      <c r="O73" s="432"/>
      <c r="P73" s="432"/>
      <c r="Q73" s="432"/>
      <c r="R73" s="76"/>
      <c r="S73" s="37"/>
      <c r="T73" s="37"/>
      <c r="U73" s="432"/>
      <c r="V73" s="432"/>
      <c r="W73" s="432"/>
      <c r="X73" s="433"/>
      <c r="Y73" s="433"/>
      <c r="Z73" s="433"/>
      <c r="AA73" s="433"/>
      <c r="AB73" s="433"/>
      <c r="AC73" s="433"/>
      <c r="AD73" s="433"/>
      <c r="AE73" s="433"/>
      <c r="AF73" s="433"/>
      <c r="AG73" s="433"/>
      <c r="AH73" s="433"/>
      <c r="AI73" s="433"/>
      <c r="AJ73" s="433"/>
      <c r="AK73" s="427"/>
      <c r="AL73" s="428"/>
      <c r="AM73" s="428"/>
      <c r="AN73" s="428"/>
      <c r="AO73" s="428"/>
      <c r="AP73" s="428"/>
      <c r="AQ73" s="428"/>
      <c r="AR73" s="37"/>
      <c r="AS73" s="37"/>
      <c r="AT73" s="37"/>
      <c r="AU73" s="37"/>
      <c r="AV73" s="37"/>
      <c r="AW73" s="37"/>
      <c r="AX73" s="37"/>
      <c r="AY73" s="37"/>
    </row>
    <row r="74" spans="1:51" ht="15">
      <c r="A74" s="432"/>
      <c r="B74" s="432"/>
      <c r="C74" s="432"/>
      <c r="D74" s="432"/>
      <c r="E74" s="432"/>
      <c r="F74" s="432"/>
      <c r="G74" s="432"/>
      <c r="H74" s="432"/>
      <c r="I74" s="432"/>
      <c r="J74" s="432"/>
      <c r="K74" s="432"/>
      <c r="L74" s="432"/>
      <c r="M74" s="432"/>
      <c r="N74" s="432"/>
      <c r="O74" s="432"/>
      <c r="P74" s="432"/>
      <c r="Q74" s="76"/>
      <c r="R74" s="437"/>
      <c r="S74" s="37"/>
      <c r="T74" s="37"/>
      <c r="U74" s="432"/>
      <c r="V74" s="432"/>
      <c r="W74" s="432"/>
      <c r="X74" s="433"/>
      <c r="Y74" s="433"/>
      <c r="Z74" s="433"/>
      <c r="AA74" s="433"/>
      <c r="AB74" s="433"/>
      <c r="AC74" s="433"/>
      <c r="AD74" s="433"/>
      <c r="AE74" s="433"/>
      <c r="AF74" s="433"/>
      <c r="AG74" s="433"/>
      <c r="AH74" s="433"/>
      <c r="AI74" s="433"/>
      <c r="AJ74" s="427"/>
      <c r="AK74" s="438"/>
      <c r="AL74" s="428"/>
      <c r="AM74" s="428"/>
      <c r="AN74" s="428"/>
      <c r="AO74" s="428"/>
      <c r="AP74" s="428"/>
      <c r="AQ74" s="428"/>
      <c r="AR74" s="37"/>
      <c r="AS74" s="37"/>
      <c r="AT74" s="37"/>
      <c r="AU74" s="37"/>
      <c r="AV74" s="37"/>
      <c r="AW74" s="37"/>
      <c r="AX74" s="37"/>
      <c r="AY74" s="37"/>
    </row>
    <row r="75" spans="1:51" ht="15">
      <c r="A75" s="432"/>
      <c r="B75" s="432"/>
      <c r="C75" s="432"/>
      <c r="D75" s="432"/>
      <c r="E75" s="432"/>
      <c r="F75" s="432"/>
      <c r="G75" s="432"/>
      <c r="H75" s="432"/>
      <c r="I75" s="432"/>
      <c r="J75" s="432"/>
      <c r="K75" s="432"/>
      <c r="L75" s="432"/>
      <c r="M75" s="432"/>
      <c r="N75" s="432"/>
      <c r="O75" s="432"/>
      <c r="P75" s="432"/>
      <c r="Q75" s="432"/>
      <c r="R75" s="76"/>
      <c r="S75" s="37"/>
      <c r="T75" s="37"/>
      <c r="U75" s="432"/>
      <c r="V75" s="432"/>
      <c r="W75" s="432"/>
      <c r="X75" s="433"/>
      <c r="Y75" s="433"/>
      <c r="Z75" s="433"/>
      <c r="AA75" s="433"/>
      <c r="AB75" s="433"/>
      <c r="AC75" s="433"/>
      <c r="AD75" s="433"/>
      <c r="AE75" s="433"/>
      <c r="AF75" s="433"/>
      <c r="AG75" s="433"/>
      <c r="AH75" s="433"/>
      <c r="AI75" s="433"/>
      <c r="AJ75" s="433"/>
      <c r="AK75" s="427"/>
      <c r="AL75" s="428"/>
      <c r="AM75" s="428"/>
      <c r="AN75" s="428"/>
      <c r="AO75" s="428"/>
      <c r="AP75" s="428"/>
      <c r="AQ75" s="428"/>
      <c r="AR75" s="37"/>
      <c r="AS75" s="37"/>
      <c r="AT75" s="37"/>
      <c r="AU75" s="37"/>
      <c r="AV75" s="37"/>
      <c r="AW75" s="37"/>
      <c r="AX75" s="37"/>
      <c r="AY75" s="37"/>
    </row>
    <row r="76" spans="1:51" ht="15">
      <c r="A76" s="432"/>
      <c r="B76" s="432"/>
      <c r="C76" s="432"/>
      <c r="D76" s="432"/>
      <c r="E76" s="432"/>
      <c r="F76" s="432"/>
      <c r="G76" s="432"/>
      <c r="H76" s="432"/>
      <c r="I76" s="432"/>
      <c r="J76" s="432"/>
      <c r="K76" s="432"/>
      <c r="L76" s="432"/>
      <c r="M76" s="432"/>
      <c r="N76" s="432"/>
      <c r="O76" s="432"/>
      <c r="P76" s="432"/>
      <c r="Q76" s="432"/>
      <c r="R76" s="76"/>
      <c r="S76" s="37"/>
      <c r="T76" s="37"/>
      <c r="U76" s="432"/>
      <c r="V76" s="432"/>
      <c r="W76" s="432"/>
      <c r="X76" s="433"/>
      <c r="Y76" s="433"/>
      <c r="Z76" s="433"/>
      <c r="AA76" s="433"/>
      <c r="AB76" s="433"/>
      <c r="AC76" s="433"/>
      <c r="AD76" s="433"/>
      <c r="AE76" s="433"/>
      <c r="AF76" s="433"/>
      <c r="AG76" s="433"/>
      <c r="AH76" s="433"/>
      <c r="AI76" s="433"/>
      <c r="AJ76" s="433"/>
      <c r="AK76" s="427"/>
      <c r="AL76" s="428"/>
      <c r="AM76" s="428"/>
      <c r="AN76" s="428"/>
      <c r="AO76" s="428"/>
      <c r="AP76" s="428"/>
      <c r="AQ76" s="428"/>
      <c r="AR76" s="37"/>
      <c r="AS76" s="37"/>
      <c r="AT76" s="37"/>
      <c r="AU76" s="37"/>
      <c r="AV76" s="37"/>
      <c r="AW76" s="37"/>
      <c r="AX76" s="37"/>
      <c r="AY76" s="37"/>
    </row>
    <row r="77" spans="1:51" ht="15">
      <c r="A77" s="432"/>
      <c r="B77" s="432"/>
      <c r="C77" s="432"/>
      <c r="D77" s="432"/>
      <c r="E77" s="432"/>
      <c r="F77" s="432"/>
      <c r="G77" s="432"/>
      <c r="H77" s="432"/>
      <c r="I77" s="432"/>
      <c r="J77" s="432"/>
      <c r="K77" s="432"/>
      <c r="L77" s="432"/>
      <c r="M77" s="432"/>
      <c r="N77" s="432"/>
      <c r="O77" s="432"/>
      <c r="P77" s="432"/>
      <c r="Q77" s="432"/>
      <c r="R77" s="76"/>
      <c r="S77" s="37"/>
      <c r="T77" s="37"/>
      <c r="U77" s="432"/>
      <c r="V77" s="432"/>
      <c r="W77" s="432"/>
      <c r="X77" s="433"/>
      <c r="Y77" s="433"/>
      <c r="Z77" s="433"/>
      <c r="AA77" s="433"/>
      <c r="AB77" s="433"/>
      <c r="AC77" s="433"/>
      <c r="AD77" s="433"/>
      <c r="AE77" s="433"/>
      <c r="AF77" s="433"/>
      <c r="AG77" s="433"/>
      <c r="AH77" s="433"/>
      <c r="AI77" s="433"/>
      <c r="AJ77" s="433"/>
      <c r="AK77" s="427"/>
      <c r="AL77" s="428"/>
      <c r="AM77" s="428"/>
      <c r="AN77" s="428"/>
      <c r="AO77" s="428"/>
      <c r="AP77" s="428"/>
      <c r="AQ77" s="428"/>
      <c r="AR77" s="37"/>
      <c r="AS77" s="37"/>
      <c r="AT77" s="37"/>
      <c r="AU77" s="37"/>
      <c r="AV77" s="37"/>
      <c r="AW77" s="37"/>
      <c r="AX77" s="37"/>
      <c r="AY77" s="37"/>
    </row>
    <row r="78" spans="1:51" ht="15">
      <c r="A78" s="436"/>
      <c r="B78" s="436"/>
      <c r="C78" s="432"/>
      <c r="D78" s="432"/>
      <c r="E78" s="432"/>
      <c r="F78" s="432"/>
      <c r="G78" s="432"/>
      <c r="H78" s="432"/>
      <c r="I78" s="432"/>
      <c r="J78" s="432"/>
      <c r="K78" s="432"/>
      <c r="L78" s="432"/>
      <c r="M78" s="432"/>
      <c r="N78" s="432"/>
      <c r="O78" s="432"/>
      <c r="P78" s="432"/>
      <c r="Q78" s="432"/>
      <c r="R78" s="76"/>
      <c r="S78" s="37"/>
      <c r="T78" s="37"/>
      <c r="U78" s="436"/>
      <c r="V78" s="432"/>
      <c r="W78" s="432"/>
      <c r="X78" s="433"/>
      <c r="Y78" s="433"/>
      <c r="Z78" s="433"/>
      <c r="AA78" s="433"/>
      <c r="AB78" s="433"/>
      <c r="AC78" s="433"/>
      <c r="AD78" s="433"/>
      <c r="AE78" s="433"/>
      <c r="AF78" s="433"/>
      <c r="AG78" s="433"/>
      <c r="AH78" s="433"/>
      <c r="AI78" s="433"/>
      <c r="AJ78" s="433"/>
      <c r="AK78" s="427"/>
      <c r="AL78" s="428"/>
      <c r="AM78" s="428"/>
      <c r="AN78" s="428"/>
      <c r="AO78" s="428"/>
      <c r="AP78" s="428"/>
      <c r="AQ78" s="428"/>
      <c r="AR78" s="37"/>
      <c r="AS78" s="37"/>
      <c r="AT78" s="37"/>
      <c r="AU78" s="37"/>
      <c r="AV78" s="37"/>
      <c r="AW78" s="37"/>
      <c r="AX78" s="37"/>
      <c r="AY78" s="37"/>
    </row>
    <row r="79" spans="1:51" ht="15">
      <c r="A79" s="432"/>
      <c r="B79" s="432"/>
      <c r="C79" s="432"/>
      <c r="D79" s="432"/>
      <c r="E79" s="432"/>
      <c r="F79" s="432"/>
      <c r="G79" s="432"/>
      <c r="H79" s="432"/>
      <c r="I79" s="432"/>
      <c r="J79" s="432"/>
      <c r="K79" s="432"/>
      <c r="L79" s="432"/>
      <c r="M79" s="432"/>
      <c r="N79" s="432"/>
      <c r="O79" s="432"/>
      <c r="P79" s="432"/>
      <c r="Q79" s="432"/>
      <c r="R79" s="76"/>
      <c r="S79" s="37"/>
      <c r="T79" s="37"/>
      <c r="U79" s="432"/>
      <c r="V79" s="432"/>
      <c r="W79" s="432"/>
      <c r="X79" s="433"/>
      <c r="Y79" s="433"/>
      <c r="Z79" s="433"/>
      <c r="AA79" s="433"/>
      <c r="AB79" s="433"/>
      <c r="AC79" s="433"/>
      <c r="AD79" s="433"/>
      <c r="AE79" s="433"/>
      <c r="AF79" s="433"/>
      <c r="AG79" s="433"/>
      <c r="AH79" s="433"/>
      <c r="AI79" s="433"/>
      <c r="AJ79" s="433"/>
      <c r="AK79" s="427"/>
      <c r="AL79" s="428"/>
      <c r="AM79" s="428"/>
      <c r="AN79" s="428"/>
      <c r="AO79" s="428"/>
      <c r="AP79" s="428"/>
      <c r="AQ79" s="428"/>
      <c r="AR79" s="37"/>
      <c r="AS79" s="37"/>
      <c r="AT79" s="37"/>
      <c r="AU79" s="37"/>
      <c r="AV79" s="37"/>
      <c r="AW79" s="37"/>
      <c r="AX79" s="37"/>
      <c r="AY79" s="37"/>
    </row>
    <row r="80" spans="1:51" ht="15">
      <c r="A80" s="432"/>
      <c r="B80" s="432"/>
      <c r="C80" s="432"/>
      <c r="D80" s="432"/>
      <c r="E80" s="432"/>
      <c r="F80" s="432"/>
      <c r="G80" s="432"/>
      <c r="H80" s="432"/>
      <c r="I80" s="432"/>
      <c r="J80" s="432"/>
      <c r="K80" s="432"/>
      <c r="L80" s="432"/>
      <c r="M80" s="432"/>
      <c r="N80" s="432"/>
      <c r="O80" s="432"/>
      <c r="P80" s="432"/>
      <c r="Q80" s="76"/>
      <c r="R80" s="437"/>
      <c r="S80" s="37"/>
      <c r="T80" s="37"/>
      <c r="U80" s="432"/>
      <c r="V80" s="432"/>
      <c r="W80" s="432"/>
      <c r="X80" s="433"/>
      <c r="Y80" s="433"/>
      <c r="Z80" s="433"/>
      <c r="AA80" s="433"/>
      <c r="AB80" s="433"/>
      <c r="AC80" s="433"/>
      <c r="AD80" s="433"/>
      <c r="AE80" s="433"/>
      <c r="AF80" s="433"/>
      <c r="AG80" s="433"/>
      <c r="AH80" s="433"/>
      <c r="AI80" s="433"/>
      <c r="AJ80" s="427"/>
      <c r="AK80" s="438"/>
      <c r="AL80" s="428"/>
      <c r="AM80" s="428"/>
      <c r="AN80" s="428"/>
      <c r="AO80" s="428"/>
      <c r="AP80" s="428"/>
      <c r="AQ80" s="428"/>
      <c r="AR80" s="37"/>
      <c r="AS80" s="37"/>
      <c r="AT80" s="37"/>
      <c r="AU80" s="37"/>
      <c r="AV80" s="37"/>
      <c r="AW80" s="37"/>
      <c r="AX80" s="37"/>
      <c r="AY80" s="37"/>
    </row>
    <row r="81" spans="1:51" ht="15">
      <c r="A81" s="432"/>
      <c r="B81" s="432"/>
      <c r="C81" s="432"/>
      <c r="D81" s="432"/>
      <c r="E81" s="432"/>
      <c r="F81" s="432"/>
      <c r="G81" s="432"/>
      <c r="H81" s="432"/>
      <c r="I81" s="432"/>
      <c r="J81" s="432"/>
      <c r="K81" s="432"/>
      <c r="L81" s="432"/>
      <c r="M81" s="432"/>
      <c r="N81" s="432"/>
      <c r="O81" s="432"/>
      <c r="P81" s="432"/>
      <c r="Q81" s="432"/>
      <c r="R81" s="76"/>
      <c r="S81" s="37"/>
      <c r="T81" s="37"/>
      <c r="U81" s="432"/>
      <c r="V81" s="432"/>
      <c r="W81" s="432"/>
      <c r="X81" s="433"/>
      <c r="Y81" s="433"/>
      <c r="Z81" s="433"/>
      <c r="AA81" s="433"/>
      <c r="AB81" s="433"/>
      <c r="AC81" s="433"/>
      <c r="AD81" s="433"/>
      <c r="AE81" s="433"/>
      <c r="AF81" s="433"/>
      <c r="AG81" s="433"/>
      <c r="AH81" s="433"/>
      <c r="AI81" s="433"/>
      <c r="AJ81" s="433"/>
      <c r="AK81" s="427"/>
      <c r="AL81" s="428"/>
      <c r="AM81" s="428"/>
      <c r="AN81" s="428"/>
      <c r="AO81" s="428"/>
      <c r="AP81" s="428"/>
      <c r="AQ81" s="428"/>
      <c r="AR81" s="37"/>
      <c r="AS81" s="37"/>
      <c r="AT81" s="37"/>
      <c r="AU81" s="37"/>
      <c r="AV81" s="37"/>
      <c r="AW81" s="37"/>
      <c r="AX81" s="37"/>
      <c r="AY81" s="37"/>
    </row>
    <row r="82" spans="1:51" ht="15">
      <c r="A82" s="432"/>
      <c r="B82" s="432"/>
      <c r="C82" s="432"/>
      <c r="D82" s="432"/>
      <c r="E82" s="432"/>
      <c r="F82" s="432"/>
      <c r="G82" s="432"/>
      <c r="H82" s="432"/>
      <c r="I82" s="432"/>
      <c r="J82" s="432"/>
      <c r="K82" s="432"/>
      <c r="L82" s="432"/>
      <c r="M82" s="432"/>
      <c r="N82" s="432"/>
      <c r="O82" s="432"/>
      <c r="P82" s="432"/>
      <c r="Q82" s="432"/>
      <c r="R82" s="76"/>
      <c r="S82" s="37"/>
      <c r="T82" s="37"/>
      <c r="U82" s="432"/>
      <c r="V82" s="432"/>
      <c r="W82" s="432"/>
      <c r="X82" s="433"/>
      <c r="Y82" s="433"/>
      <c r="Z82" s="433"/>
      <c r="AA82" s="433"/>
      <c r="AB82" s="433"/>
      <c r="AC82" s="433"/>
      <c r="AD82" s="433"/>
      <c r="AE82" s="433"/>
      <c r="AF82" s="433"/>
      <c r="AG82" s="433"/>
      <c r="AH82" s="433"/>
      <c r="AI82" s="433"/>
      <c r="AJ82" s="433"/>
      <c r="AK82" s="427"/>
      <c r="AL82" s="428"/>
      <c r="AM82" s="428"/>
      <c r="AN82" s="428"/>
      <c r="AO82" s="428"/>
      <c r="AP82" s="428"/>
      <c r="AQ82" s="428"/>
      <c r="AR82" s="37"/>
      <c r="AS82" s="37"/>
      <c r="AT82" s="37"/>
      <c r="AU82" s="37"/>
      <c r="AV82" s="37"/>
      <c r="AW82" s="37"/>
      <c r="AX82" s="37"/>
      <c r="AY82" s="37"/>
    </row>
    <row r="83" spans="1:51" ht="15">
      <c r="A83" s="432"/>
      <c r="B83" s="432"/>
      <c r="C83" s="432"/>
      <c r="D83" s="432"/>
      <c r="E83" s="432"/>
      <c r="F83" s="432"/>
      <c r="G83" s="432"/>
      <c r="H83" s="432"/>
      <c r="I83" s="432"/>
      <c r="J83" s="432"/>
      <c r="K83" s="432"/>
      <c r="L83" s="432"/>
      <c r="M83" s="432"/>
      <c r="N83" s="432"/>
      <c r="O83" s="432"/>
      <c r="P83" s="432"/>
      <c r="Q83" s="432"/>
      <c r="R83" s="76"/>
      <c r="S83" s="37"/>
      <c r="T83" s="37"/>
      <c r="U83" s="432"/>
      <c r="V83" s="432"/>
      <c r="W83" s="432"/>
      <c r="X83" s="433"/>
      <c r="Y83" s="433"/>
      <c r="Z83" s="433"/>
      <c r="AA83" s="433"/>
      <c r="AB83" s="433"/>
      <c r="AC83" s="433"/>
      <c r="AD83" s="433"/>
      <c r="AE83" s="433"/>
      <c r="AF83" s="433"/>
      <c r="AG83" s="433"/>
      <c r="AH83" s="433"/>
      <c r="AI83" s="433"/>
      <c r="AJ83" s="433"/>
      <c r="AK83" s="427"/>
      <c r="AL83" s="428"/>
      <c r="AM83" s="428"/>
      <c r="AN83" s="428"/>
      <c r="AO83" s="428"/>
      <c r="AP83" s="428"/>
      <c r="AQ83" s="428"/>
      <c r="AR83" s="37"/>
      <c r="AS83" s="37"/>
      <c r="AT83" s="37"/>
      <c r="AU83" s="37"/>
      <c r="AV83" s="37"/>
      <c r="AW83" s="37"/>
      <c r="AX83" s="37"/>
      <c r="AY83" s="37"/>
    </row>
    <row r="84" spans="1:51" ht="15">
      <c r="A84" s="436"/>
      <c r="B84" s="436"/>
      <c r="C84" s="432"/>
      <c r="D84" s="432"/>
      <c r="E84" s="432"/>
      <c r="F84" s="432"/>
      <c r="G84" s="432"/>
      <c r="H84" s="432"/>
      <c r="I84" s="432"/>
      <c r="J84" s="432"/>
      <c r="K84" s="432"/>
      <c r="L84" s="432"/>
      <c r="M84" s="432"/>
      <c r="N84" s="432"/>
      <c r="O84" s="432"/>
      <c r="P84" s="432"/>
      <c r="Q84" s="432"/>
      <c r="R84" s="76"/>
      <c r="S84" s="37"/>
      <c r="T84" s="37"/>
      <c r="U84" s="436"/>
      <c r="V84" s="432"/>
      <c r="W84" s="432"/>
      <c r="X84" s="433"/>
      <c r="Y84" s="433"/>
      <c r="Z84" s="433"/>
      <c r="AA84" s="433"/>
      <c r="AB84" s="433"/>
      <c r="AC84" s="433"/>
      <c r="AD84" s="433"/>
      <c r="AE84" s="433"/>
      <c r="AF84" s="433"/>
      <c r="AG84" s="433"/>
      <c r="AH84" s="433"/>
      <c r="AI84" s="433"/>
      <c r="AJ84" s="433"/>
      <c r="AK84" s="427"/>
      <c r="AL84" s="428"/>
      <c r="AM84" s="428"/>
      <c r="AN84" s="428"/>
      <c r="AO84" s="428"/>
      <c r="AP84" s="428"/>
      <c r="AQ84" s="428"/>
      <c r="AR84" s="37"/>
      <c r="AS84" s="37"/>
      <c r="AT84" s="37"/>
      <c r="AU84" s="37"/>
      <c r="AV84" s="37"/>
      <c r="AW84" s="37"/>
      <c r="AX84" s="37"/>
      <c r="AY84" s="37"/>
    </row>
    <row r="85" spans="1:51" ht="15">
      <c r="A85" s="432"/>
      <c r="B85" s="432"/>
      <c r="C85" s="432"/>
      <c r="D85" s="432"/>
      <c r="E85" s="432"/>
      <c r="F85" s="432"/>
      <c r="G85" s="432"/>
      <c r="H85" s="432"/>
      <c r="I85" s="432"/>
      <c r="J85" s="432"/>
      <c r="K85" s="432"/>
      <c r="L85" s="432"/>
      <c r="M85" s="432"/>
      <c r="N85" s="432"/>
      <c r="O85" s="432"/>
      <c r="P85" s="432"/>
      <c r="Q85" s="432"/>
      <c r="R85" s="76"/>
      <c r="S85" s="37"/>
      <c r="T85" s="37"/>
      <c r="U85" s="432"/>
      <c r="V85" s="432"/>
      <c r="W85" s="432"/>
      <c r="X85" s="433"/>
      <c r="Y85" s="433"/>
      <c r="Z85" s="433"/>
      <c r="AA85" s="433"/>
      <c r="AB85" s="433"/>
      <c r="AC85" s="433"/>
      <c r="AD85" s="433"/>
      <c r="AE85" s="433"/>
      <c r="AF85" s="433"/>
      <c r="AG85" s="433"/>
      <c r="AH85" s="433"/>
      <c r="AI85" s="433"/>
      <c r="AJ85" s="433"/>
      <c r="AK85" s="427"/>
      <c r="AL85" s="428"/>
      <c r="AM85" s="428"/>
      <c r="AN85" s="428"/>
      <c r="AO85" s="428"/>
      <c r="AP85" s="428"/>
      <c r="AQ85" s="428"/>
      <c r="AR85" s="37"/>
      <c r="AS85" s="37"/>
      <c r="AT85" s="37"/>
      <c r="AU85" s="37"/>
      <c r="AV85" s="37"/>
      <c r="AW85" s="37"/>
      <c r="AX85" s="37"/>
      <c r="AY85" s="37"/>
    </row>
    <row r="86" spans="1:51" ht="15">
      <c r="A86" s="432"/>
      <c r="B86" s="432"/>
      <c r="C86" s="432"/>
      <c r="D86" s="432"/>
      <c r="E86" s="432"/>
      <c r="F86" s="432"/>
      <c r="G86" s="432"/>
      <c r="H86" s="432"/>
      <c r="I86" s="432"/>
      <c r="J86" s="432"/>
      <c r="K86" s="432"/>
      <c r="L86" s="432"/>
      <c r="M86" s="432"/>
      <c r="N86" s="432"/>
      <c r="O86" s="432"/>
      <c r="P86" s="432"/>
      <c r="Q86" s="76"/>
      <c r="R86" s="437"/>
      <c r="S86" s="37"/>
      <c r="T86" s="37"/>
      <c r="U86" s="432"/>
      <c r="V86" s="432"/>
      <c r="W86" s="432"/>
      <c r="X86" s="433"/>
      <c r="Y86" s="433"/>
      <c r="Z86" s="433"/>
      <c r="AA86" s="433"/>
      <c r="AB86" s="433"/>
      <c r="AC86" s="433"/>
      <c r="AD86" s="433"/>
      <c r="AE86" s="433"/>
      <c r="AF86" s="433"/>
      <c r="AG86" s="433"/>
      <c r="AH86" s="433"/>
      <c r="AI86" s="433"/>
      <c r="AJ86" s="427"/>
      <c r="AK86" s="438"/>
      <c r="AL86" s="428"/>
      <c r="AM86" s="428"/>
      <c r="AN86" s="428"/>
      <c r="AO86" s="428"/>
      <c r="AP86" s="428"/>
      <c r="AQ86" s="428"/>
      <c r="AR86" s="37"/>
      <c r="AS86" s="37"/>
      <c r="AT86" s="37"/>
      <c r="AU86" s="37"/>
      <c r="AV86" s="37"/>
      <c r="AW86" s="37"/>
      <c r="AX86" s="37"/>
      <c r="AY86" s="37"/>
    </row>
    <row r="87" spans="1:51" ht="15">
      <c r="A87" s="432"/>
      <c r="B87" s="432"/>
      <c r="C87" s="432"/>
      <c r="D87" s="432"/>
      <c r="E87" s="432"/>
      <c r="F87" s="432"/>
      <c r="G87" s="432"/>
      <c r="H87" s="432"/>
      <c r="I87" s="432"/>
      <c r="J87" s="432"/>
      <c r="K87" s="432"/>
      <c r="L87" s="432"/>
      <c r="M87" s="432"/>
      <c r="N87" s="432"/>
      <c r="O87" s="432"/>
      <c r="P87" s="432"/>
      <c r="Q87" s="432"/>
      <c r="R87" s="76"/>
      <c r="S87" s="37"/>
      <c r="T87" s="37"/>
      <c r="U87" s="432"/>
      <c r="V87" s="432"/>
      <c r="W87" s="432"/>
      <c r="X87" s="433"/>
      <c r="Y87" s="433"/>
      <c r="Z87" s="433"/>
      <c r="AA87" s="433"/>
      <c r="AB87" s="433"/>
      <c r="AC87" s="433"/>
      <c r="AD87" s="433"/>
      <c r="AE87" s="433"/>
      <c r="AF87" s="433"/>
      <c r="AG87" s="433"/>
      <c r="AH87" s="433"/>
      <c r="AI87" s="433"/>
      <c r="AJ87" s="433"/>
      <c r="AK87" s="427"/>
      <c r="AL87" s="428"/>
      <c r="AM87" s="428"/>
      <c r="AN87" s="428"/>
      <c r="AO87" s="428"/>
      <c r="AP87" s="428"/>
      <c r="AQ87" s="428"/>
      <c r="AR87" s="37"/>
      <c r="AS87" s="37"/>
      <c r="AT87" s="37"/>
      <c r="AU87" s="37"/>
      <c r="AV87" s="37"/>
      <c r="AW87" s="37"/>
      <c r="AX87" s="37"/>
      <c r="AY87" s="37"/>
    </row>
    <row r="88" spans="1:51" ht="15">
      <c r="A88" s="432"/>
      <c r="B88" s="432"/>
      <c r="C88" s="432"/>
      <c r="D88" s="432"/>
      <c r="E88" s="432"/>
      <c r="F88" s="432"/>
      <c r="G88" s="432"/>
      <c r="H88" s="432"/>
      <c r="I88" s="432"/>
      <c r="J88" s="432"/>
      <c r="K88" s="432"/>
      <c r="L88" s="432"/>
      <c r="M88" s="432"/>
      <c r="N88" s="432"/>
      <c r="O88" s="432"/>
      <c r="P88" s="432"/>
      <c r="Q88" s="432"/>
      <c r="R88" s="76"/>
      <c r="S88" s="37"/>
      <c r="T88" s="37"/>
      <c r="U88" s="432"/>
      <c r="V88" s="432"/>
      <c r="W88" s="432"/>
      <c r="X88" s="433"/>
      <c r="Y88" s="433"/>
      <c r="Z88" s="433"/>
      <c r="AA88" s="433"/>
      <c r="AB88" s="433"/>
      <c r="AC88" s="433"/>
      <c r="AD88" s="433"/>
      <c r="AE88" s="433"/>
      <c r="AF88" s="433"/>
      <c r="AG88" s="433"/>
      <c r="AH88" s="433"/>
      <c r="AI88" s="433"/>
      <c r="AJ88" s="433"/>
      <c r="AK88" s="427"/>
      <c r="AL88" s="428"/>
      <c r="AM88" s="428"/>
      <c r="AN88" s="428"/>
      <c r="AO88" s="428"/>
      <c r="AP88" s="428"/>
      <c r="AQ88" s="428"/>
      <c r="AR88" s="37"/>
      <c r="AS88" s="37"/>
      <c r="AT88" s="37"/>
      <c r="AU88" s="37"/>
      <c r="AV88" s="37"/>
      <c r="AW88" s="37"/>
      <c r="AX88" s="37"/>
      <c r="AY88" s="37"/>
    </row>
    <row r="89" spans="1:51" ht="15">
      <c r="A89" s="432"/>
      <c r="B89" s="432"/>
      <c r="C89" s="432"/>
      <c r="D89" s="432"/>
      <c r="E89" s="432"/>
      <c r="F89" s="432"/>
      <c r="G89" s="432"/>
      <c r="H89" s="432"/>
      <c r="I89" s="432"/>
      <c r="J89" s="432"/>
      <c r="K89" s="432"/>
      <c r="L89" s="432"/>
      <c r="M89" s="432"/>
      <c r="N89" s="432"/>
      <c r="O89" s="432"/>
      <c r="P89" s="432"/>
      <c r="Q89" s="432"/>
      <c r="R89" s="76"/>
      <c r="S89" s="37"/>
      <c r="T89" s="37"/>
      <c r="U89" s="432"/>
      <c r="V89" s="432"/>
      <c r="W89" s="432"/>
      <c r="X89" s="433"/>
      <c r="Y89" s="433"/>
      <c r="Z89" s="433"/>
      <c r="AA89" s="433"/>
      <c r="AB89" s="433"/>
      <c r="AC89" s="433"/>
      <c r="AD89" s="433"/>
      <c r="AE89" s="433"/>
      <c r="AF89" s="433"/>
      <c r="AG89" s="433"/>
      <c r="AH89" s="433"/>
      <c r="AI89" s="433"/>
      <c r="AJ89" s="433"/>
      <c r="AK89" s="427"/>
      <c r="AL89" s="428"/>
      <c r="AM89" s="428"/>
      <c r="AN89" s="428"/>
      <c r="AO89" s="428"/>
      <c r="AP89" s="428"/>
      <c r="AQ89" s="428"/>
      <c r="AR89" s="37"/>
      <c r="AS89" s="37"/>
      <c r="AT89" s="37"/>
      <c r="AU89" s="37"/>
      <c r="AV89" s="37"/>
      <c r="AW89" s="37"/>
      <c r="AX89" s="37"/>
      <c r="AY89" s="37"/>
    </row>
    <row r="90" spans="1:51" ht="15">
      <c r="A90" s="436"/>
      <c r="B90" s="436"/>
      <c r="C90" s="432"/>
      <c r="D90" s="432"/>
      <c r="E90" s="432"/>
      <c r="F90" s="432"/>
      <c r="G90" s="432"/>
      <c r="H90" s="432"/>
      <c r="I90" s="432"/>
      <c r="J90" s="432"/>
      <c r="K90" s="432"/>
      <c r="L90" s="432"/>
      <c r="M90" s="432"/>
      <c r="N90" s="432"/>
      <c r="O90" s="432"/>
      <c r="P90" s="432"/>
      <c r="Q90" s="432"/>
      <c r="R90" s="76"/>
      <c r="S90" s="37"/>
      <c r="T90" s="37"/>
      <c r="U90" s="436"/>
      <c r="V90" s="432"/>
      <c r="W90" s="432"/>
      <c r="X90" s="433"/>
      <c r="Y90" s="433"/>
      <c r="Z90" s="433"/>
      <c r="AA90" s="433"/>
      <c r="AB90" s="433"/>
      <c r="AC90" s="433"/>
      <c r="AD90" s="433"/>
      <c r="AE90" s="433"/>
      <c r="AF90" s="433"/>
      <c r="AG90" s="433"/>
      <c r="AH90" s="433"/>
      <c r="AI90" s="433"/>
      <c r="AJ90" s="433"/>
      <c r="AK90" s="427"/>
      <c r="AL90" s="428"/>
      <c r="AM90" s="428"/>
      <c r="AN90" s="428"/>
      <c r="AO90" s="428"/>
      <c r="AP90" s="428"/>
      <c r="AQ90" s="428"/>
      <c r="AR90" s="37"/>
      <c r="AS90" s="37"/>
      <c r="AT90" s="37"/>
      <c r="AU90" s="37"/>
      <c r="AV90" s="37"/>
      <c r="AW90" s="37"/>
      <c r="AX90" s="37"/>
      <c r="AY90" s="37"/>
    </row>
    <row r="91" spans="1:51" ht="15">
      <c r="A91" s="432"/>
      <c r="B91" s="432"/>
      <c r="C91" s="432"/>
      <c r="D91" s="432"/>
      <c r="E91" s="432"/>
      <c r="F91" s="432"/>
      <c r="G91" s="432"/>
      <c r="H91" s="432"/>
      <c r="I91" s="432"/>
      <c r="J91" s="432"/>
      <c r="K91" s="432"/>
      <c r="L91" s="432"/>
      <c r="M91" s="432"/>
      <c r="N91" s="432"/>
      <c r="O91" s="432"/>
      <c r="P91" s="432"/>
      <c r="Q91" s="432"/>
      <c r="R91" s="76"/>
      <c r="S91" s="37"/>
      <c r="T91" s="37"/>
      <c r="U91" s="432"/>
      <c r="V91" s="432"/>
      <c r="W91" s="432"/>
      <c r="X91" s="433"/>
      <c r="Y91" s="433"/>
      <c r="Z91" s="433"/>
      <c r="AA91" s="433"/>
      <c r="AB91" s="433"/>
      <c r="AC91" s="433"/>
      <c r="AD91" s="433"/>
      <c r="AE91" s="433"/>
      <c r="AF91" s="433"/>
      <c r="AG91" s="433"/>
      <c r="AH91" s="433"/>
      <c r="AI91" s="433"/>
      <c r="AJ91" s="433"/>
      <c r="AK91" s="427"/>
      <c r="AL91" s="428"/>
      <c r="AM91" s="428"/>
      <c r="AN91" s="428"/>
      <c r="AO91" s="428"/>
      <c r="AP91" s="428"/>
      <c r="AQ91" s="428"/>
      <c r="AR91" s="37"/>
      <c r="AS91" s="37"/>
      <c r="AT91" s="37"/>
      <c r="AU91" s="37"/>
      <c r="AV91" s="37"/>
      <c r="AW91" s="37"/>
      <c r="AX91" s="37"/>
      <c r="AY91" s="37"/>
    </row>
    <row r="92" spans="1:51" ht="15">
      <c r="A92" s="432"/>
      <c r="B92" s="432"/>
      <c r="C92" s="432"/>
      <c r="D92" s="432"/>
      <c r="E92" s="432"/>
      <c r="F92" s="432"/>
      <c r="G92" s="432"/>
      <c r="H92" s="432"/>
      <c r="I92" s="432"/>
      <c r="J92" s="432"/>
      <c r="K92" s="432"/>
      <c r="L92" s="432"/>
      <c r="M92" s="432"/>
      <c r="N92" s="432"/>
      <c r="O92" s="432"/>
      <c r="P92" s="432"/>
      <c r="Q92" s="76"/>
      <c r="R92" s="437"/>
      <c r="S92" s="37"/>
      <c r="T92" s="37"/>
      <c r="U92" s="432"/>
      <c r="V92" s="432"/>
      <c r="W92" s="432"/>
      <c r="X92" s="433"/>
      <c r="Y92" s="433"/>
      <c r="Z92" s="433"/>
      <c r="AA92" s="433"/>
      <c r="AB92" s="433"/>
      <c r="AC92" s="433"/>
      <c r="AD92" s="433"/>
      <c r="AE92" s="433"/>
      <c r="AF92" s="433"/>
      <c r="AG92" s="433"/>
      <c r="AH92" s="433"/>
      <c r="AI92" s="433"/>
      <c r="AJ92" s="427"/>
      <c r="AK92" s="438"/>
      <c r="AL92" s="428"/>
      <c r="AM92" s="428"/>
      <c r="AN92" s="428"/>
      <c r="AO92" s="428"/>
      <c r="AP92" s="428"/>
      <c r="AQ92" s="428"/>
      <c r="AR92" s="37"/>
      <c r="AS92" s="37"/>
      <c r="AT92" s="37"/>
      <c r="AU92" s="37"/>
      <c r="AV92" s="37"/>
      <c r="AW92" s="37"/>
      <c r="AX92" s="37"/>
      <c r="AY92" s="37"/>
    </row>
    <row r="93" spans="1:51" ht="15">
      <c r="A93" s="432"/>
      <c r="B93" s="432"/>
      <c r="C93" s="432"/>
      <c r="D93" s="432"/>
      <c r="E93" s="432"/>
      <c r="F93" s="432"/>
      <c r="G93" s="432"/>
      <c r="H93" s="432"/>
      <c r="I93" s="432"/>
      <c r="J93" s="432"/>
      <c r="K93" s="432"/>
      <c r="L93" s="432"/>
      <c r="M93" s="432"/>
      <c r="N93" s="432"/>
      <c r="O93" s="432"/>
      <c r="P93" s="432"/>
      <c r="Q93" s="432"/>
      <c r="R93" s="76"/>
      <c r="S93" s="37"/>
      <c r="T93" s="37"/>
      <c r="U93" s="432"/>
      <c r="V93" s="432"/>
      <c r="W93" s="432"/>
      <c r="X93" s="433"/>
      <c r="Y93" s="433"/>
      <c r="Z93" s="433"/>
      <c r="AA93" s="433"/>
      <c r="AB93" s="433"/>
      <c r="AC93" s="433"/>
      <c r="AD93" s="433"/>
      <c r="AE93" s="433"/>
      <c r="AF93" s="433"/>
      <c r="AG93" s="433"/>
      <c r="AH93" s="433"/>
      <c r="AI93" s="433"/>
      <c r="AJ93" s="433"/>
      <c r="AK93" s="427"/>
      <c r="AL93" s="428"/>
      <c r="AM93" s="428"/>
      <c r="AN93" s="428"/>
      <c r="AO93" s="428"/>
      <c r="AP93" s="428"/>
      <c r="AQ93" s="428"/>
      <c r="AR93" s="37"/>
      <c r="AS93" s="37"/>
      <c r="AT93" s="37"/>
      <c r="AU93" s="37"/>
      <c r="AV93" s="37"/>
      <c r="AW93" s="37"/>
      <c r="AX93" s="37"/>
      <c r="AY93" s="37"/>
    </row>
    <row r="94" spans="1:51" ht="15">
      <c r="A94" s="432"/>
      <c r="B94" s="432"/>
      <c r="C94" s="432"/>
      <c r="D94" s="432"/>
      <c r="E94" s="432"/>
      <c r="F94" s="432"/>
      <c r="G94" s="432"/>
      <c r="H94" s="432"/>
      <c r="I94" s="432"/>
      <c r="J94" s="432"/>
      <c r="K94" s="432"/>
      <c r="L94" s="432"/>
      <c r="M94" s="432"/>
      <c r="N94" s="432"/>
      <c r="O94" s="432"/>
      <c r="P94" s="432"/>
      <c r="Q94" s="432"/>
      <c r="R94" s="76"/>
      <c r="S94" s="37"/>
      <c r="T94" s="37"/>
      <c r="U94" s="432"/>
      <c r="V94" s="432"/>
      <c r="W94" s="432"/>
      <c r="X94" s="433"/>
      <c r="Y94" s="433"/>
      <c r="Z94" s="433"/>
      <c r="AA94" s="433"/>
      <c r="AB94" s="433"/>
      <c r="AC94" s="433"/>
      <c r="AD94" s="433"/>
      <c r="AE94" s="433"/>
      <c r="AF94" s="433"/>
      <c r="AG94" s="433"/>
      <c r="AH94" s="433"/>
      <c r="AI94" s="433"/>
      <c r="AJ94" s="433"/>
      <c r="AK94" s="427"/>
      <c r="AL94" s="428"/>
      <c r="AM94" s="428"/>
      <c r="AN94" s="428"/>
      <c r="AO94" s="428"/>
      <c r="AP94" s="428"/>
      <c r="AQ94" s="428"/>
      <c r="AR94" s="37"/>
      <c r="AS94" s="37"/>
      <c r="AT94" s="37"/>
      <c r="AU94" s="37"/>
      <c r="AV94" s="37"/>
      <c r="AW94" s="37"/>
      <c r="AX94" s="37"/>
      <c r="AY94" s="37"/>
    </row>
    <row r="95" spans="1:51" ht="15">
      <c r="A95" s="432"/>
      <c r="B95" s="432"/>
      <c r="C95" s="432"/>
      <c r="D95" s="432"/>
      <c r="E95" s="432"/>
      <c r="F95" s="432"/>
      <c r="G95" s="432"/>
      <c r="H95" s="432"/>
      <c r="I95" s="432"/>
      <c r="J95" s="432"/>
      <c r="K95" s="432"/>
      <c r="L95" s="432"/>
      <c r="M95" s="432"/>
      <c r="N95" s="432"/>
      <c r="O95" s="432"/>
      <c r="P95" s="432"/>
      <c r="Q95" s="432"/>
      <c r="R95" s="76"/>
      <c r="S95" s="37"/>
      <c r="T95" s="37"/>
      <c r="U95" s="432"/>
      <c r="V95" s="432"/>
      <c r="W95" s="432"/>
      <c r="X95" s="433"/>
      <c r="Y95" s="433"/>
      <c r="Z95" s="433"/>
      <c r="AA95" s="433"/>
      <c r="AB95" s="433"/>
      <c r="AC95" s="433"/>
      <c r="AD95" s="433"/>
      <c r="AE95" s="433"/>
      <c r="AF95" s="433"/>
      <c r="AG95" s="433"/>
      <c r="AH95" s="433"/>
      <c r="AI95" s="433"/>
      <c r="AJ95" s="433"/>
      <c r="AK95" s="427"/>
      <c r="AL95" s="428"/>
      <c r="AM95" s="428"/>
      <c r="AN95" s="428"/>
      <c r="AO95" s="428"/>
      <c r="AP95" s="428"/>
      <c r="AQ95" s="428"/>
      <c r="AR95" s="37"/>
      <c r="AS95" s="37"/>
      <c r="AT95" s="37"/>
      <c r="AU95" s="37"/>
      <c r="AV95" s="37"/>
      <c r="AW95" s="37"/>
      <c r="AX95" s="37"/>
      <c r="AY95" s="37"/>
    </row>
    <row r="96" spans="1:51" ht="15">
      <c r="A96" s="436"/>
      <c r="B96" s="436"/>
      <c r="C96" s="432"/>
      <c r="D96" s="432"/>
      <c r="E96" s="432"/>
      <c r="F96" s="432"/>
      <c r="G96" s="432"/>
      <c r="H96" s="432"/>
      <c r="I96" s="432"/>
      <c r="J96" s="432"/>
      <c r="K96" s="432"/>
      <c r="L96" s="432"/>
      <c r="M96" s="432"/>
      <c r="N96" s="432"/>
      <c r="O96" s="432"/>
      <c r="P96" s="432"/>
      <c r="Q96" s="432"/>
      <c r="R96" s="76"/>
      <c r="S96" s="37"/>
      <c r="T96" s="37"/>
      <c r="U96" s="436"/>
      <c r="V96" s="432"/>
      <c r="W96" s="432"/>
      <c r="X96" s="433"/>
      <c r="Y96" s="433"/>
      <c r="Z96" s="433"/>
      <c r="AA96" s="433"/>
      <c r="AB96" s="433"/>
      <c r="AC96" s="433"/>
      <c r="AD96" s="433"/>
      <c r="AE96" s="433"/>
      <c r="AF96" s="433"/>
      <c r="AG96" s="433"/>
      <c r="AH96" s="433"/>
      <c r="AI96" s="433"/>
      <c r="AJ96" s="433"/>
      <c r="AK96" s="427"/>
      <c r="AL96" s="428"/>
      <c r="AM96" s="428"/>
      <c r="AN96" s="428"/>
      <c r="AO96" s="428"/>
      <c r="AP96" s="428"/>
      <c r="AQ96" s="428"/>
      <c r="AR96" s="37"/>
      <c r="AS96" s="37"/>
      <c r="AT96" s="37"/>
      <c r="AU96" s="37"/>
      <c r="AV96" s="37"/>
      <c r="AW96" s="37"/>
      <c r="AX96" s="37"/>
      <c r="AY96" s="37"/>
    </row>
    <row r="97" spans="1:51" ht="15">
      <c r="A97" s="432"/>
      <c r="B97" s="432"/>
      <c r="C97" s="432"/>
      <c r="D97" s="432"/>
      <c r="E97" s="432"/>
      <c r="F97" s="432"/>
      <c r="G97" s="432"/>
      <c r="H97" s="432"/>
      <c r="I97" s="432"/>
      <c r="J97" s="432"/>
      <c r="K97" s="432"/>
      <c r="L97" s="432"/>
      <c r="M97" s="432"/>
      <c r="N97" s="432"/>
      <c r="O97" s="432"/>
      <c r="P97" s="432"/>
      <c r="Q97" s="432"/>
      <c r="R97" s="76"/>
      <c r="S97" s="37"/>
      <c r="T97" s="37"/>
      <c r="U97" s="432"/>
      <c r="V97" s="432"/>
      <c r="W97" s="432"/>
      <c r="X97" s="433"/>
      <c r="Y97" s="433"/>
      <c r="Z97" s="433"/>
      <c r="AA97" s="433"/>
      <c r="AB97" s="433"/>
      <c r="AC97" s="433"/>
      <c r="AD97" s="433"/>
      <c r="AE97" s="433"/>
      <c r="AF97" s="433"/>
      <c r="AG97" s="433"/>
      <c r="AH97" s="433"/>
      <c r="AI97" s="433"/>
      <c r="AJ97" s="433"/>
      <c r="AK97" s="427"/>
      <c r="AL97" s="428"/>
      <c r="AM97" s="428"/>
      <c r="AN97" s="428"/>
      <c r="AO97" s="428"/>
      <c r="AP97" s="428"/>
      <c r="AQ97" s="428"/>
      <c r="AR97" s="37"/>
      <c r="AS97" s="37"/>
      <c r="AT97" s="37"/>
      <c r="AU97" s="37"/>
      <c r="AV97" s="37"/>
      <c r="AW97" s="37"/>
      <c r="AX97" s="37"/>
      <c r="AY97" s="37"/>
    </row>
    <row r="98" spans="1:51" ht="15">
      <c r="A98" s="432"/>
      <c r="B98" s="432"/>
      <c r="C98" s="432"/>
      <c r="D98" s="432"/>
      <c r="E98" s="432"/>
      <c r="F98" s="432"/>
      <c r="G98" s="432"/>
      <c r="H98" s="432"/>
      <c r="I98" s="432"/>
      <c r="J98" s="432"/>
      <c r="K98" s="432"/>
      <c r="L98" s="432"/>
      <c r="M98" s="432"/>
      <c r="N98" s="432"/>
      <c r="O98" s="432"/>
      <c r="P98" s="432"/>
      <c r="Q98" s="76"/>
      <c r="R98" s="437"/>
      <c r="S98" s="37"/>
      <c r="T98" s="37"/>
      <c r="U98" s="432"/>
      <c r="V98" s="432"/>
      <c r="W98" s="432"/>
      <c r="X98" s="433"/>
      <c r="Y98" s="433"/>
      <c r="Z98" s="433"/>
      <c r="AA98" s="433"/>
      <c r="AB98" s="433"/>
      <c r="AC98" s="433"/>
      <c r="AD98" s="433"/>
      <c r="AE98" s="433"/>
      <c r="AF98" s="433"/>
      <c r="AG98" s="433"/>
      <c r="AH98" s="433"/>
      <c r="AI98" s="433"/>
      <c r="AJ98" s="427"/>
      <c r="AK98" s="438"/>
      <c r="AL98" s="428"/>
      <c r="AM98" s="428"/>
      <c r="AN98" s="428"/>
      <c r="AO98" s="428"/>
      <c r="AP98" s="428"/>
      <c r="AQ98" s="428"/>
      <c r="AR98" s="37"/>
      <c r="AS98" s="37"/>
      <c r="AT98" s="37"/>
      <c r="AU98" s="37"/>
      <c r="AV98" s="37"/>
      <c r="AW98" s="37"/>
      <c r="AX98" s="37"/>
      <c r="AY98" s="37"/>
    </row>
    <row r="99" spans="1:51" ht="15">
      <c r="A99" s="432"/>
      <c r="B99" s="432"/>
      <c r="C99" s="432"/>
      <c r="D99" s="432"/>
      <c r="E99" s="432"/>
      <c r="F99" s="432"/>
      <c r="G99" s="432"/>
      <c r="H99" s="432"/>
      <c r="I99" s="432"/>
      <c r="J99" s="432"/>
      <c r="K99" s="432"/>
      <c r="L99" s="432"/>
      <c r="M99" s="432"/>
      <c r="N99" s="432"/>
      <c r="O99" s="432"/>
      <c r="P99" s="432"/>
      <c r="Q99" s="432"/>
      <c r="R99" s="76"/>
      <c r="S99" s="37"/>
      <c r="T99" s="37"/>
      <c r="U99" s="432"/>
      <c r="V99" s="432"/>
      <c r="W99" s="432"/>
      <c r="X99" s="433"/>
      <c r="Y99" s="433"/>
      <c r="Z99" s="433"/>
      <c r="AA99" s="433"/>
      <c r="AB99" s="433"/>
      <c r="AC99" s="433"/>
      <c r="AD99" s="433"/>
      <c r="AE99" s="433"/>
      <c r="AF99" s="433"/>
      <c r="AG99" s="433"/>
      <c r="AH99" s="433"/>
      <c r="AI99" s="433"/>
      <c r="AJ99" s="433"/>
      <c r="AK99" s="427"/>
      <c r="AL99" s="428"/>
      <c r="AM99" s="428"/>
      <c r="AN99" s="428"/>
      <c r="AO99" s="428"/>
      <c r="AP99" s="428"/>
      <c r="AQ99" s="428"/>
      <c r="AR99" s="37"/>
      <c r="AS99" s="37"/>
      <c r="AT99" s="37"/>
      <c r="AU99" s="37"/>
      <c r="AV99" s="37"/>
      <c r="AW99" s="37"/>
      <c r="AX99" s="37"/>
      <c r="AY99" s="37"/>
    </row>
    <row r="100" spans="1:51" ht="15">
      <c r="A100" s="432"/>
      <c r="B100" s="432"/>
      <c r="C100" s="432"/>
      <c r="D100" s="432"/>
      <c r="E100" s="432"/>
      <c r="F100" s="432"/>
      <c r="G100" s="432"/>
      <c r="H100" s="432"/>
      <c r="I100" s="432"/>
      <c r="J100" s="432"/>
      <c r="K100" s="432"/>
      <c r="L100" s="432"/>
      <c r="M100" s="432"/>
      <c r="N100" s="432"/>
      <c r="O100" s="432"/>
      <c r="P100" s="432"/>
      <c r="Q100" s="432"/>
      <c r="R100" s="76"/>
      <c r="S100" s="37"/>
      <c r="T100" s="37"/>
      <c r="U100" s="432"/>
      <c r="V100" s="432"/>
      <c r="W100" s="432"/>
      <c r="X100" s="433"/>
      <c r="Y100" s="433"/>
      <c r="Z100" s="433"/>
      <c r="AA100" s="433"/>
      <c r="AB100" s="433"/>
      <c r="AC100" s="433"/>
      <c r="AD100" s="433"/>
      <c r="AE100" s="433"/>
      <c r="AF100" s="433"/>
      <c r="AG100" s="433"/>
      <c r="AH100" s="433"/>
      <c r="AI100" s="433"/>
      <c r="AJ100" s="433"/>
      <c r="AK100" s="427"/>
      <c r="AL100" s="428"/>
      <c r="AM100" s="428"/>
      <c r="AN100" s="428"/>
      <c r="AO100" s="428"/>
      <c r="AP100" s="428"/>
      <c r="AQ100" s="428"/>
      <c r="AR100" s="37"/>
      <c r="AS100" s="37"/>
      <c r="AT100" s="37"/>
      <c r="AU100" s="37"/>
      <c r="AV100" s="37"/>
      <c r="AW100" s="37"/>
      <c r="AX100" s="37"/>
      <c r="AY100" s="37"/>
    </row>
    <row r="101" spans="1:51" ht="15">
      <c r="A101" s="432"/>
      <c r="B101" s="432"/>
      <c r="C101" s="432"/>
      <c r="D101" s="432"/>
      <c r="E101" s="432"/>
      <c r="F101" s="432"/>
      <c r="G101" s="432"/>
      <c r="H101" s="432"/>
      <c r="I101" s="432"/>
      <c r="J101" s="432"/>
      <c r="K101" s="432"/>
      <c r="L101" s="432"/>
      <c r="M101" s="432"/>
      <c r="N101" s="432"/>
      <c r="O101" s="432"/>
      <c r="P101" s="432"/>
      <c r="Q101" s="432"/>
      <c r="R101" s="76"/>
      <c r="S101" s="37"/>
      <c r="T101" s="37"/>
      <c r="U101" s="432"/>
      <c r="V101" s="432"/>
      <c r="W101" s="432"/>
      <c r="X101" s="433"/>
      <c r="Y101" s="433"/>
      <c r="Z101" s="433"/>
      <c r="AA101" s="433"/>
      <c r="AB101" s="433"/>
      <c r="AC101" s="433"/>
      <c r="AD101" s="433"/>
      <c r="AE101" s="433"/>
      <c r="AF101" s="433"/>
      <c r="AG101" s="433"/>
      <c r="AH101" s="433"/>
      <c r="AI101" s="433"/>
      <c r="AJ101" s="433"/>
      <c r="AK101" s="427"/>
      <c r="AL101" s="428"/>
      <c r="AM101" s="428"/>
      <c r="AN101" s="428"/>
      <c r="AO101" s="428"/>
      <c r="AP101" s="428"/>
      <c r="AQ101" s="428"/>
      <c r="AR101" s="37"/>
      <c r="AS101" s="37"/>
      <c r="AT101" s="37"/>
      <c r="AU101" s="37"/>
      <c r="AV101" s="37"/>
      <c r="AW101" s="37"/>
      <c r="AX101" s="37"/>
      <c r="AY101" s="37"/>
    </row>
    <row r="102" spans="1:51" ht="15">
      <c r="A102" s="436"/>
      <c r="B102" s="436"/>
      <c r="C102" s="432"/>
      <c r="D102" s="432"/>
      <c r="E102" s="432"/>
      <c r="F102" s="432"/>
      <c r="G102" s="432"/>
      <c r="H102" s="432"/>
      <c r="I102" s="432"/>
      <c r="J102" s="432"/>
      <c r="K102" s="432"/>
      <c r="L102" s="432"/>
      <c r="M102" s="432"/>
      <c r="N102" s="432"/>
      <c r="O102" s="432"/>
      <c r="P102" s="432"/>
      <c r="Q102" s="432"/>
      <c r="R102" s="76"/>
      <c r="S102" s="37"/>
      <c r="T102" s="37"/>
      <c r="U102" s="436"/>
      <c r="V102" s="432"/>
      <c r="W102" s="432"/>
      <c r="X102" s="433"/>
      <c r="Y102" s="433"/>
      <c r="Z102" s="433"/>
      <c r="AA102" s="433"/>
      <c r="AB102" s="433"/>
      <c r="AC102" s="433"/>
      <c r="AD102" s="433"/>
      <c r="AE102" s="433"/>
      <c r="AF102" s="433"/>
      <c r="AG102" s="433"/>
      <c r="AH102" s="433"/>
      <c r="AI102" s="433"/>
      <c r="AJ102" s="433"/>
      <c r="AK102" s="427"/>
      <c r="AL102" s="428"/>
      <c r="AM102" s="428"/>
      <c r="AN102" s="428"/>
      <c r="AO102" s="428"/>
      <c r="AP102" s="428"/>
      <c r="AQ102" s="428"/>
      <c r="AR102" s="37"/>
      <c r="AS102" s="37"/>
      <c r="AT102" s="37"/>
      <c r="AU102" s="37"/>
      <c r="AV102" s="37"/>
      <c r="AW102" s="37"/>
      <c r="AX102" s="37"/>
      <c r="AY102" s="37"/>
    </row>
    <row r="103" spans="1:51" ht="15">
      <c r="A103" s="432"/>
      <c r="B103" s="432"/>
      <c r="C103" s="432"/>
      <c r="D103" s="432"/>
      <c r="E103" s="432"/>
      <c r="F103" s="432"/>
      <c r="G103" s="432"/>
      <c r="H103" s="432"/>
      <c r="I103" s="432"/>
      <c r="J103" s="432"/>
      <c r="K103" s="432"/>
      <c r="L103" s="432"/>
      <c r="M103" s="432"/>
      <c r="N103" s="432"/>
      <c r="O103" s="432"/>
      <c r="P103" s="432"/>
      <c r="Q103" s="432"/>
      <c r="R103" s="76"/>
      <c r="S103" s="37"/>
      <c r="T103" s="37"/>
      <c r="U103" s="432"/>
      <c r="V103" s="432"/>
      <c r="W103" s="432"/>
      <c r="X103" s="433"/>
      <c r="Y103" s="433"/>
      <c r="Z103" s="433"/>
      <c r="AA103" s="433"/>
      <c r="AB103" s="433"/>
      <c r="AC103" s="433"/>
      <c r="AD103" s="433"/>
      <c r="AE103" s="433"/>
      <c r="AF103" s="433"/>
      <c r="AG103" s="433"/>
      <c r="AH103" s="433"/>
      <c r="AI103" s="433"/>
      <c r="AJ103" s="433"/>
      <c r="AK103" s="427"/>
      <c r="AL103" s="428"/>
      <c r="AM103" s="428"/>
      <c r="AN103" s="428"/>
      <c r="AO103" s="428"/>
      <c r="AP103" s="428"/>
      <c r="AQ103" s="428"/>
      <c r="AR103" s="37"/>
      <c r="AS103" s="37"/>
      <c r="AT103" s="37"/>
      <c r="AU103" s="37"/>
      <c r="AV103" s="37"/>
      <c r="AW103" s="37"/>
      <c r="AX103" s="37"/>
      <c r="AY103" s="37"/>
    </row>
    <row r="104" spans="1:51" ht="15">
      <c r="A104" s="432"/>
      <c r="B104" s="432"/>
      <c r="C104" s="432"/>
      <c r="D104" s="432"/>
      <c r="E104" s="432"/>
      <c r="F104" s="432"/>
      <c r="G104" s="432"/>
      <c r="H104" s="432"/>
      <c r="I104" s="432"/>
      <c r="J104" s="432"/>
      <c r="K104" s="432"/>
      <c r="L104" s="432"/>
      <c r="M104" s="432"/>
      <c r="N104" s="432"/>
      <c r="O104" s="432"/>
      <c r="P104" s="432"/>
      <c r="Q104" s="76"/>
      <c r="R104" s="437"/>
      <c r="S104" s="37"/>
      <c r="T104" s="37"/>
      <c r="U104" s="432"/>
      <c r="V104" s="432"/>
      <c r="W104" s="432"/>
      <c r="X104" s="433"/>
      <c r="Y104" s="433"/>
      <c r="Z104" s="433"/>
      <c r="AA104" s="433"/>
      <c r="AB104" s="433"/>
      <c r="AC104" s="433"/>
      <c r="AD104" s="433"/>
      <c r="AE104" s="433"/>
      <c r="AF104" s="433"/>
      <c r="AG104" s="433"/>
      <c r="AH104" s="433"/>
      <c r="AI104" s="433"/>
      <c r="AJ104" s="427"/>
      <c r="AK104" s="438"/>
      <c r="AL104" s="428"/>
      <c r="AM104" s="428"/>
      <c r="AN104" s="428"/>
      <c r="AO104" s="428"/>
      <c r="AP104" s="428"/>
      <c r="AQ104" s="428"/>
      <c r="AR104" s="37"/>
      <c r="AS104" s="37"/>
      <c r="AT104" s="37"/>
      <c r="AU104" s="37"/>
      <c r="AV104" s="37"/>
      <c r="AW104" s="37"/>
      <c r="AX104" s="37"/>
      <c r="AY104" s="37"/>
    </row>
    <row r="105" spans="1:51" ht="15">
      <c r="A105" s="432"/>
      <c r="B105" s="432"/>
      <c r="C105" s="432"/>
      <c r="D105" s="432"/>
      <c r="E105" s="432"/>
      <c r="F105" s="432"/>
      <c r="G105" s="432"/>
      <c r="H105" s="432"/>
      <c r="I105" s="432"/>
      <c r="J105" s="432"/>
      <c r="K105" s="432"/>
      <c r="L105" s="432"/>
      <c r="M105" s="432"/>
      <c r="N105" s="432"/>
      <c r="O105" s="432"/>
      <c r="P105" s="432"/>
      <c r="Q105" s="432"/>
      <c r="R105" s="76"/>
      <c r="S105" s="37"/>
      <c r="T105" s="37"/>
      <c r="U105" s="432"/>
      <c r="V105" s="432"/>
      <c r="W105" s="432"/>
      <c r="X105" s="433"/>
      <c r="Y105" s="433"/>
      <c r="Z105" s="433"/>
      <c r="AA105" s="433"/>
      <c r="AB105" s="433"/>
      <c r="AC105" s="433"/>
      <c r="AD105" s="433"/>
      <c r="AE105" s="433"/>
      <c r="AF105" s="433"/>
      <c r="AG105" s="433"/>
      <c r="AH105" s="433"/>
      <c r="AI105" s="433"/>
      <c r="AJ105" s="433"/>
      <c r="AK105" s="427"/>
      <c r="AL105" s="428"/>
      <c r="AM105" s="428"/>
      <c r="AN105" s="428"/>
      <c r="AO105" s="428"/>
      <c r="AP105" s="428"/>
      <c r="AQ105" s="428"/>
      <c r="AR105" s="37"/>
      <c r="AS105" s="37"/>
      <c r="AT105" s="37"/>
      <c r="AU105" s="37"/>
      <c r="AV105" s="37"/>
      <c r="AW105" s="37"/>
      <c r="AX105" s="37"/>
      <c r="AY105" s="37"/>
    </row>
    <row r="106" spans="1:51" ht="15">
      <c r="A106" s="432"/>
      <c r="B106" s="432"/>
      <c r="C106" s="432"/>
      <c r="D106" s="432"/>
      <c r="E106" s="432"/>
      <c r="F106" s="432"/>
      <c r="G106" s="432"/>
      <c r="H106" s="432"/>
      <c r="I106" s="432"/>
      <c r="J106" s="432"/>
      <c r="K106" s="432"/>
      <c r="L106" s="432"/>
      <c r="M106" s="432"/>
      <c r="N106" s="432"/>
      <c r="O106" s="432"/>
      <c r="P106" s="432"/>
      <c r="Q106" s="432"/>
      <c r="R106" s="76"/>
      <c r="S106" s="37"/>
      <c r="T106" s="37"/>
      <c r="U106" s="432"/>
      <c r="V106" s="432"/>
      <c r="W106" s="432"/>
      <c r="X106" s="433"/>
      <c r="Y106" s="433"/>
      <c r="Z106" s="433"/>
      <c r="AA106" s="433"/>
      <c r="AB106" s="433"/>
      <c r="AC106" s="433"/>
      <c r="AD106" s="433"/>
      <c r="AE106" s="433"/>
      <c r="AF106" s="433"/>
      <c r="AG106" s="433"/>
      <c r="AH106" s="433"/>
      <c r="AI106" s="433"/>
      <c r="AJ106" s="433"/>
      <c r="AK106" s="427"/>
      <c r="AL106" s="428"/>
      <c r="AM106" s="428"/>
      <c r="AN106" s="428"/>
      <c r="AO106" s="428"/>
      <c r="AP106" s="428"/>
      <c r="AQ106" s="428"/>
      <c r="AR106" s="37"/>
      <c r="AS106" s="37"/>
      <c r="AT106" s="37"/>
      <c r="AU106" s="37"/>
      <c r="AV106" s="37"/>
      <c r="AW106" s="37"/>
      <c r="AX106" s="37"/>
      <c r="AY106" s="37"/>
    </row>
    <row r="107" spans="1:51" ht="15">
      <c r="A107" s="432"/>
      <c r="B107" s="432"/>
      <c r="C107" s="432"/>
      <c r="D107" s="432"/>
      <c r="E107" s="432"/>
      <c r="F107" s="432"/>
      <c r="G107" s="432"/>
      <c r="H107" s="432"/>
      <c r="I107" s="432"/>
      <c r="J107" s="432"/>
      <c r="K107" s="432"/>
      <c r="L107" s="432"/>
      <c r="M107" s="432"/>
      <c r="N107" s="432"/>
      <c r="O107" s="432"/>
      <c r="P107" s="432"/>
      <c r="Q107" s="432"/>
      <c r="R107" s="76"/>
      <c r="S107" s="37"/>
      <c r="T107" s="37"/>
      <c r="U107" s="432"/>
      <c r="V107" s="432"/>
      <c r="W107" s="432"/>
      <c r="X107" s="433"/>
      <c r="Y107" s="433"/>
      <c r="Z107" s="433"/>
      <c r="AA107" s="433"/>
      <c r="AB107" s="433"/>
      <c r="AC107" s="433"/>
      <c r="AD107" s="433"/>
      <c r="AE107" s="433"/>
      <c r="AF107" s="433"/>
      <c r="AG107" s="433"/>
      <c r="AH107" s="433"/>
      <c r="AI107" s="433"/>
      <c r="AJ107" s="433"/>
      <c r="AK107" s="427"/>
      <c r="AL107" s="428"/>
      <c r="AM107" s="428"/>
      <c r="AN107" s="428"/>
      <c r="AO107" s="428"/>
      <c r="AP107" s="428"/>
      <c r="AQ107" s="428"/>
      <c r="AR107" s="37"/>
      <c r="AS107" s="37"/>
      <c r="AT107" s="37"/>
      <c r="AU107" s="37"/>
      <c r="AV107" s="37"/>
      <c r="AW107" s="37"/>
      <c r="AX107" s="37"/>
      <c r="AY107" s="37"/>
    </row>
    <row r="108" spans="1:51" ht="15">
      <c r="A108" s="436"/>
      <c r="B108" s="436"/>
      <c r="C108" s="432"/>
      <c r="D108" s="432"/>
      <c r="E108" s="432"/>
      <c r="F108" s="432"/>
      <c r="G108" s="432"/>
      <c r="H108" s="432"/>
      <c r="I108" s="432"/>
      <c r="J108" s="432"/>
      <c r="K108" s="432"/>
      <c r="L108" s="432"/>
      <c r="M108" s="432"/>
      <c r="N108" s="432"/>
      <c r="O108" s="432"/>
      <c r="P108" s="432"/>
      <c r="Q108" s="432"/>
      <c r="R108" s="76"/>
      <c r="S108" s="37"/>
      <c r="T108" s="37"/>
      <c r="U108" s="436"/>
      <c r="V108" s="432"/>
      <c r="W108" s="432"/>
      <c r="X108" s="433"/>
      <c r="Y108" s="433"/>
      <c r="Z108" s="433"/>
      <c r="AA108" s="433"/>
      <c r="AB108" s="433"/>
      <c r="AC108" s="433"/>
      <c r="AD108" s="433"/>
      <c r="AE108" s="433"/>
      <c r="AF108" s="433"/>
      <c r="AG108" s="433"/>
      <c r="AH108" s="433"/>
      <c r="AI108" s="433"/>
      <c r="AJ108" s="433"/>
      <c r="AK108" s="427"/>
      <c r="AL108" s="428"/>
      <c r="AM108" s="428"/>
      <c r="AN108" s="428"/>
      <c r="AO108" s="428"/>
      <c r="AP108" s="428"/>
      <c r="AQ108" s="428"/>
      <c r="AR108" s="37"/>
      <c r="AS108" s="37"/>
      <c r="AT108" s="37"/>
      <c r="AU108" s="37"/>
      <c r="AV108" s="37"/>
      <c r="AW108" s="37"/>
      <c r="AX108" s="37"/>
      <c r="AY108" s="37"/>
    </row>
    <row r="109" spans="1:51" ht="15">
      <c r="A109" s="432"/>
      <c r="B109" s="432"/>
      <c r="C109" s="432"/>
      <c r="D109" s="432"/>
      <c r="E109" s="432"/>
      <c r="F109" s="432"/>
      <c r="G109" s="432"/>
      <c r="H109" s="432"/>
      <c r="I109" s="432"/>
      <c r="J109" s="432"/>
      <c r="K109" s="432"/>
      <c r="L109" s="432"/>
      <c r="M109" s="432"/>
      <c r="N109" s="432"/>
      <c r="O109" s="432"/>
      <c r="P109" s="432"/>
      <c r="Q109" s="432"/>
      <c r="R109" s="76"/>
      <c r="S109" s="37"/>
      <c r="T109" s="37"/>
      <c r="U109" s="432"/>
      <c r="V109" s="432"/>
      <c r="W109" s="432"/>
      <c r="X109" s="433"/>
      <c r="Y109" s="433"/>
      <c r="Z109" s="433"/>
      <c r="AA109" s="433"/>
      <c r="AB109" s="433"/>
      <c r="AC109" s="433"/>
      <c r="AD109" s="433"/>
      <c r="AE109" s="433"/>
      <c r="AF109" s="433"/>
      <c r="AG109" s="433"/>
      <c r="AH109" s="433"/>
      <c r="AI109" s="433"/>
      <c r="AJ109" s="433"/>
      <c r="AK109" s="427"/>
      <c r="AL109" s="428"/>
      <c r="AM109" s="428"/>
      <c r="AN109" s="428"/>
      <c r="AO109" s="428"/>
      <c r="AP109" s="428"/>
      <c r="AQ109" s="428"/>
      <c r="AR109" s="37"/>
      <c r="AS109" s="37"/>
      <c r="AT109" s="37"/>
      <c r="AU109" s="37"/>
      <c r="AV109" s="37"/>
      <c r="AW109" s="37"/>
      <c r="AX109" s="37"/>
      <c r="AY109" s="37"/>
    </row>
    <row r="110" spans="1:51" ht="15">
      <c r="A110" s="432"/>
      <c r="B110" s="432"/>
      <c r="C110" s="432"/>
      <c r="D110" s="432"/>
      <c r="E110" s="432"/>
      <c r="F110" s="432"/>
      <c r="G110" s="432"/>
      <c r="H110" s="432"/>
      <c r="I110" s="432"/>
      <c r="J110" s="432"/>
      <c r="K110" s="432"/>
      <c r="L110" s="432"/>
      <c r="M110" s="432"/>
      <c r="N110" s="432"/>
      <c r="O110" s="432"/>
      <c r="P110" s="432"/>
      <c r="Q110" s="432"/>
      <c r="R110" s="76"/>
      <c r="S110" s="37"/>
      <c r="T110" s="37"/>
      <c r="U110" s="432"/>
      <c r="V110" s="432"/>
      <c r="W110" s="432"/>
      <c r="X110" s="433"/>
      <c r="Y110" s="433"/>
      <c r="Z110" s="433"/>
      <c r="AA110" s="433"/>
      <c r="AB110" s="433"/>
      <c r="AC110" s="433"/>
      <c r="AD110" s="433"/>
      <c r="AE110" s="433"/>
      <c r="AF110" s="433"/>
      <c r="AG110" s="433"/>
      <c r="AH110" s="433"/>
      <c r="AI110" s="433"/>
      <c r="AJ110" s="433"/>
      <c r="AK110" s="427"/>
      <c r="AL110" s="428"/>
      <c r="AM110" s="428"/>
      <c r="AN110" s="428"/>
      <c r="AO110" s="428"/>
      <c r="AP110" s="428"/>
      <c r="AQ110" s="428"/>
      <c r="AR110" s="37"/>
      <c r="AS110" s="37"/>
      <c r="AT110" s="37"/>
      <c r="AU110" s="37"/>
      <c r="AV110" s="37"/>
      <c r="AW110" s="37"/>
      <c r="AX110" s="37"/>
      <c r="AY110" s="37"/>
    </row>
    <row r="111" spans="1:51" ht="15">
      <c r="A111" s="432"/>
      <c r="B111" s="432"/>
      <c r="C111" s="432"/>
      <c r="D111" s="432"/>
      <c r="E111" s="432"/>
      <c r="F111" s="432"/>
      <c r="G111" s="432"/>
      <c r="H111" s="432"/>
      <c r="I111" s="432"/>
      <c r="J111" s="432"/>
      <c r="K111" s="432"/>
      <c r="L111" s="432"/>
      <c r="M111" s="432"/>
      <c r="N111" s="432"/>
      <c r="O111" s="432"/>
      <c r="P111" s="432"/>
      <c r="Q111" s="432"/>
      <c r="R111" s="76"/>
      <c r="S111" s="37"/>
      <c r="T111" s="37"/>
      <c r="U111" s="432"/>
      <c r="V111" s="432"/>
      <c r="W111" s="432"/>
      <c r="X111" s="433"/>
      <c r="Y111" s="433"/>
      <c r="Z111" s="433"/>
      <c r="AA111" s="433"/>
      <c r="AB111" s="433"/>
      <c r="AC111" s="433"/>
      <c r="AD111" s="433"/>
      <c r="AE111" s="433"/>
      <c r="AF111" s="433"/>
      <c r="AG111" s="433"/>
      <c r="AH111" s="433"/>
      <c r="AI111" s="433"/>
      <c r="AJ111" s="433"/>
      <c r="AK111" s="427"/>
      <c r="AL111" s="428"/>
      <c r="AM111" s="428"/>
      <c r="AN111" s="428"/>
      <c r="AO111" s="428"/>
      <c r="AP111" s="428"/>
      <c r="AQ111" s="428"/>
      <c r="AR111" s="37"/>
      <c r="AS111" s="37"/>
      <c r="AT111" s="37"/>
      <c r="AU111" s="37"/>
      <c r="AV111" s="37"/>
      <c r="AW111" s="37"/>
      <c r="AX111" s="37"/>
      <c r="AY111" s="37"/>
    </row>
    <row r="112" spans="1:51" ht="15">
      <c r="A112" s="432"/>
      <c r="B112" s="432"/>
      <c r="C112" s="432"/>
      <c r="D112" s="432"/>
      <c r="E112" s="432"/>
      <c r="F112" s="432"/>
      <c r="G112" s="432"/>
      <c r="H112" s="432"/>
      <c r="I112" s="432"/>
      <c r="J112" s="432"/>
      <c r="K112" s="432"/>
      <c r="L112" s="432"/>
      <c r="M112" s="432"/>
      <c r="N112" s="432"/>
      <c r="O112" s="432"/>
      <c r="P112" s="432"/>
      <c r="Q112" s="432"/>
      <c r="R112" s="76"/>
      <c r="S112" s="37"/>
      <c r="T112" s="37"/>
      <c r="U112" s="432"/>
      <c r="V112" s="432"/>
      <c r="W112" s="432"/>
      <c r="X112" s="433"/>
      <c r="Y112" s="433"/>
      <c r="Z112" s="433"/>
      <c r="AA112" s="433"/>
      <c r="AB112" s="433"/>
      <c r="AC112" s="433"/>
      <c r="AD112" s="433"/>
      <c r="AE112" s="433"/>
      <c r="AF112" s="433"/>
      <c r="AG112" s="433"/>
      <c r="AH112" s="433"/>
      <c r="AI112" s="433"/>
      <c r="AJ112" s="433"/>
      <c r="AK112" s="427"/>
      <c r="AL112" s="428"/>
      <c r="AM112" s="428"/>
      <c r="AN112" s="428"/>
      <c r="AO112" s="428"/>
      <c r="AP112" s="428"/>
      <c r="AQ112" s="428"/>
      <c r="AR112" s="37"/>
      <c r="AS112" s="37"/>
      <c r="AT112" s="37"/>
      <c r="AU112" s="37"/>
      <c r="AV112" s="37"/>
      <c r="AW112" s="37"/>
      <c r="AX112" s="37"/>
      <c r="AY112" s="37"/>
    </row>
    <row r="113" spans="1:51" ht="15">
      <c r="A113" s="432"/>
      <c r="B113" s="432"/>
      <c r="C113" s="432"/>
      <c r="D113" s="432"/>
      <c r="E113" s="432"/>
      <c r="F113" s="432"/>
      <c r="G113" s="432"/>
      <c r="H113" s="432"/>
      <c r="I113" s="432"/>
      <c r="J113" s="432"/>
      <c r="K113" s="432"/>
      <c r="L113" s="432"/>
      <c r="M113" s="432"/>
      <c r="N113" s="432"/>
      <c r="O113" s="432"/>
      <c r="P113" s="432"/>
      <c r="Q113" s="432"/>
      <c r="R113" s="76"/>
      <c r="S113" s="37"/>
      <c r="T113" s="37"/>
      <c r="U113" s="432"/>
      <c r="V113" s="432"/>
      <c r="W113" s="432"/>
      <c r="X113" s="433"/>
      <c r="Y113" s="433"/>
      <c r="Z113" s="433"/>
      <c r="AA113" s="433"/>
      <c r="AB113" s="433"/>
      <c r="AC113" s="433"/>
      <c r="AD113" s="433"/>
      <c r="AE113" s="433"/>
      <c r="AF113" s="433"/>
      <c r="AG113" s="433"/>
      <c r="AH113" s="433"/>
      <c r="AI113" s="433"/>
      <c r="AJ113" s="433"/>
      <c r="AK113" s="427"/>
      <c r="AL113" s="428"/>
      <c r="AM113" s="428"/>
      <c r="AN113" s="428"/>
      <c r="AO113" s="428"/>
      <c r="AP113" s="428"/>
      <c r="AQ113" s="428"/>
      <c r="AR113" s="37"/>
      <c r="AS113" s="37"/>
      <c r="AT113" s="37"/>
      <c r="AU113" s="37"/>
      <c r="AV113" s="37"/>
      <c r="AW113" s="37"/>
      <c r="AX113" s="37"/>
      <c r="AY113" s="37"/>
    </row>
    <row r="114" spans="1:51" ht="15">
      <c r="A114" s="436"/>
      <c r="B114" s="436"/>
      <c r="C114" s="432"/>
      <c r="D114" s="432"/>
      <c r="E114" s="432"/>
      <c r="F114" s="432"/>
      <c r="G114" s="432"/>
      <c r="H114" s="432"/>
      <c r="I114" s="432"/>
      <c r="J114" s="432"/>
      <c r="K114" s="432"/>
      <c r="L114" s="432"/>
      <c r="M114" s="432"/>
      <c r="N114" s="432"/>
      <c r="O114" s="432"/>
      <c r="P114" s="432"/>
      <c r="Q114" s="432"/>
      <c r="R114" s="76"/>
      <c r="S114" s="37"/>
      <c r="T114" s="37"/>
      <c r="U114" s="436"/>
      <c r="V114" s="432"/>
      <c r="W114" s="432"/>
      <c r="X114" s="433"/>
      <c r="Y114" s="433"/>
      <c r="Z114" s="433"/>
      <c r="AA114" s="433"/>
      <c r="AB114" s="433"/>
      <c r="AC114" s="433"/>
      <c r="AD114" s="433"/>
      <c r="AE114" s="433"/>
      <c r="AF114" s="433"/>
      <c r="AG114" s="433"/>
      <c r="AH114" s="433"/>
      <c r="AI114" s="433"/>
      <c r="AJ114" s="433"/>
      <c r="AK114" s="427"/>
      <c r="AL114" s="428"/>
      <c r="AM114" s="428"/>
      <c r="AN114" s="428"/>
      <c r="AO114" s="428"/>
      <c r="AP114" s="428"/>
      <c r="AQ114" s="428"/>
      <c r="AR114" s="37"/>
      <c r="AS114" s="37"/>
      <c r="AT114" s="37"/>
      <c r="AU114" s="37"/>
      <c r="AV114" s="37"/>
      <c r="AW114" s="37"/>
      <c r="AX114" s="37"/>
      <c r="AY114" s="37"/>
    </row>
    <row r="115" spans="1:51" ht="15">
      <c r="A115" s="432"/>
      <c r="B115" s="432"/>
      <c r="C115" s="432"/>
      <c r="D115" s="432"/>
      <c r="E115" s="432"/>
      <c r="F115" s="432"/>
      <c r="G115" s="432"/>
      <c r="H115" s="432"/>
      <c r="I115" s="432"/>
      <c r="J115" s="432"/>
      <c r="K115" s="432"/>
      <c r="L115" s="432"/>
      <c r="M115" s="432"/>
      <c r="N115" s="432"/>
      <c r="O115" s="432"/>
      <c r="P115" s="432"/>
      <c r="Q115" s="432"/>
      <c r="R115" s="76"/>
      <c r="S115" s="37"/>
      <c r="T115" s="37"/>
      <c r="U115" s="432"/>
      <c r="V115" s="432"/>
      <c r="W115" s="432"/>
      <c r="X115" s="433"/>
      <c r="Y115" s="433"/>
      <c r="Z115" s="433"/>
      <c r="AA115" s="433"/>
      <c r="AB115" s="433"/>
      <c r="AC115" s="433"/>
      <c r="AD115" s="433"/>
      <c r="AE115" s="433"/>
      <c r="AF115" s="433"/>
      <c r="AG115" s="433"/>
      <c r="AH115" s="433"/>
      <c r="AI115" s="433"/>
      <c r="AJ115" s="433"/>
      <c r="AK115" s="427"/>
      <c r="AL115" s="428"/>
      <c r="AM115" s="428"/>
      <c r="AN115" s="428"/>
      <c r="AO115" s="428"/>
      <c r="AP115" s="428"/>
      <c r="AQ115" s="428"/>
      <c r="AR115" s="37"/>
      <c r="AS115" s="37"/>
      <c r="AT115" s="37"/>
      <c r="AU115" s="37"/>
      <c r="AV115" s="37"/>
      <c r="AW115" s="37"/>
      <c r="AX115" s="37"/>
      <c r="AY115" s="37"/>
    </row>
    <row r="116" spans="1:51" ht="15">
      <c r="A116" s="432"/>
      <c r="B116" s="432"/>
      <c r="C116" s="432"/>
      <c r="D116" s="432"/>
      <c r="E116" s="432"/>
      <c r="F116" s="432"/>
      <c r="G116" s="432"/>
      <c r="H116" s="432"/>
      <c r="I116" s="432"/>
      <c r="J116" s="432"/>
      <c r="K116" s="432"/>
      <c r="L116" s="432"/>
      <c r="M116" s="432"/>
      <c r="N116" s="432"/>
      <c r="O116" s="432"/>
      <c r="P116" s="432"/>
      <c r="Q116" s="432"/>
      <c r="R116" s="76"/>
      <c r="S116" s="37"/>
      <c r="T116" s="37"/>
      <c r="U116" s="432"/>
      <c r="V116" s="432"/>
      <c r="W116" s="432"/>
      <c r="X116" s="433"/>
      <c r="Y116" s="433"/>
      <c r="Z116" s="433"/>
      <c r="AA116" s="433"/>
      <c r="AB116" s="433"/>
      <c r="AC116" s="433"/>
      <c r="AD116" s="433"/>
      <c r="AE116" s="433"/>
      <c r="AF116" s="433"/>
      <c r="AG116" s="433"/>
      <c r="AH116" s="433"/>
      <c r="AI116" s="433"/>
      <c r="AJ116" s="433"/>
      <c r="AK116" s="427"/>
      <c r="AL116" s="428"/>
      <c r="AM116" s="428"/>
      <c r="AN116" s="428"/>
      <c r="AO116" s="428"/>
      <c r="AP116" s="428"/>
      <c r="AQ116" s="428"/>
      <c r="AR116" s="37"/>
      <c r="AS116" s="37"/>
      <c r="AT116" s="37"/>
      <c r="AU116" s="37"/>
      <c r="AV116" s="37"/>
      <c r="AW116" s="37"/>
      <c r="AX116" s="37"/>
      <c r="AY116" s="37"/>
    </row>
    <row r="117" spans="1:51" ht="15">
      <c r="A117" s="432"/>
      <c r="B117" s="432"/>
      <c r="C117" s="432"/>
      <c r="D117" s="432"/>
      <c r="E117" s="432"/>
      <c r="F117" s="432"/>
      <c r="G117" s="432"/>
      <c r="H117" s="432"/>
      <c r="I117" s="432"/>
      <c r="J117" s="432"/>
      <c r="K117" s="432"/>
      <c r="L117" s="432"/>
      <c r="M117" s="432"/>
      <c r="N117" s="432"/>
      <c r="O117" s="432"/>
      <c r="P117" s="432"/>
      <c r="Q117" s="432"/>
      <c r="R117" s="76"/>
      <c r="S117" s="37"/>
      <c r="T117" s="37"/>
      <c r="U117" s="432"/>
      <c r="V117" s="432"/>
      <c r="W117" s="432"/>
      <c r="X117" s="433"/>
      <c r="Y117" s="433"/>
      <c r="Z117" s="433"/>
      <c r="AA117" s="433"/>
      <c r="AB117" s="433"/>
      <c r="AC117" s="433"/>
      <c r="AD117" s="433"/>
      <c r="AE117" s="433"/>
      <c r="AF117" s="433"/>
      <c r="AG117" s="433"/>
      <c r="AH117" s="433"/>
      <c r="AI117" s="433"/>
      <c r="AJ117" s="433"/>
      <c r="AK117" s="427"/>
      <c r="AL117" s="428"/>
      <c r="AM117" s="428"/>
      <c r="AN117" s="428"/>
      <c r="AO117" s="428"/>
      <c r="AP117" s="428"/>
      <c r="AQ117" s="428"/>
      <c r="AR117" s="37"/>
      <c r="AS117" s="37"/>
      <c r="AT117" s="37"/>
      <c r="AU117" s="37"/>
      <c r="AV117" s="37"/>
      <c r="AW117" s="37"/>
      <c r="AX117" s="37"/>
      <c r="AY117" s="37"/>
    </row>
    <row r="118" spans="1:51" ht="15">
      <c r="A118" s="432"/>
      <c r="B118" s="432"/>
      <c r="C118" s="432"/>
      <c r="D118" s="432"/>
      <c r="E118" s="432"/>
      <c r="F118" s="432"/>
      <c r="G118" s="432"/>
      <c r="H118" s="432"/>
      <c r="I118" s="432"/>
      <c r="J118" s="432"/>
      <c r="K118" s="432"/>
      <c r="L118" s="432"/>
      <c r="M118" s="432"/>
      <c r="N118" s="432"/>
      <c r="O118" s="432"/>
      <c r="P118" s="432"/>
      <c r="Q118" s="432"/>
      <c r="R118" s="76"/>
      <c r="S118" s="37"/>
      <c r="T118" s="37"/>
      <c r="U118" s="432"/>
      <c r="V118" s="432"/>
      <c r="W118" s="432"/>
      <c r="X118" s="433"/>
      <c r="Y118" s="433"/>
      <c r="Z118" s="433"/>
      <c r="AA118" s="433"/>
      <c r="AB118" s="433"/>
      <c r="AC118" s="433"/>
      <c r="AD118" s="433"/>
      <c r="AE118" s="433"/>
      <c r="AF118" s="433"/>
      <c r="AG118" s="433"/>
      <c r="AH118" s="433"/>
      <c r="AI118" s="433"/>
      <c r="AJ118" s="433"/>
      <c r="AK118" s="427"/>
      <c r="AL118" s="428"/>
      <c r="AM118" s="428"/>
      <c r="AN118" s="428"/>
      <c r="AO118" s="428"/>
      <c r="AP118" s="428"/>
      <c r="AQ118" s="428"/>
      <c r="AR118" s="37"/>
      <c r="AS118" s="37"/>
      <c r="AT118" s="37"/>
      <c r="AU118" s="37"/>
      <c r="AV118" s="37"/>
      <c r="AW118" s="37"/>
      <c r="AX118" s="37"/>
      <c r="AY118" s="37"/>
    </row>
    <row r="119" spans="1:51" ht="15">
      <c r="A119" s="432"/>
      <c r="B119" s="432"/>
      <c r="C119" s="432"/>
      <c r="D119" s="432"/>
      <c r="E119" s="432"/>
      <c r="F119" s="432"/>
      <c r="G119" s="432"/>
      <c r="H119" s="432"/>
      <c r="I119" s="432"/>
      <c r="J119" s="432"/>
      <c r="K119" s="432"/>
      <c r="L119" s="432"/>
      <c r="M119" s="432"/>
      <c r="N119" s="432"/>
      <c r="O119" s="432"/>
      <c r="P119" s="432"/>
      <c r="Q119" s="432"/>
      <c r="R119" s="76"/>
      <c r="S119" s="37"/>
      <c r="T119" s="37"/>
      <c r="U119" s="432"/>
      <c r="V119" s="432"/>
      <c r="W119" s="432"/>
      <c r="X119" s="433"/>
      <c r="Y119" s="433"/>
      <c r="Z119" s="433"/>
      <c r="AA119" s="433"/>
      <c r="AB119" s="433"/>
      <c r="AC119" s="433"/>
      <c r="AD119" s="433"/>
      <c r="AE119" s="433"/>
      <c r="AF119" s="433"/>
      <c r="AG119" s="433"/>
      <c r="AH119" s="433"/>
      <c r="AI119" s="433"/>
      <c r="AJ119" s="433"/>
      <c r="AK119" s="427"/>
      <c r="AL119" s="428"/>
      <c r="AM119" s="428"/>
      <c r="AN119" s="428"/>
      <c r="AO119" s="428"/>
      <c r="AP119" s="428"/>
      <c r="AQ119" s="428"/>
      <c r="AR119" s="37"/>
      <c r="AS119" s="37"/>
      <c r="AT119" s="37"/>
      <c r="AU119" s="37"/>
      <c r="AV119" s="37"/>
      <c r="AW119" s="37"/>
      <c r="AX119" s="37"/>
      <c r="AY119" s="37"/>
    </row>
    <row r="120" spans="1:51" ht="15">
      <c r="A120" s="436"/>
      <c r="B120" s="436"/>
      <c r="C120" s="432"/>
      <c r="D120" s="432"/>
      <c r="E120" s="432"/>
      <c r="F120" s="432"/>
      <c r="G120" s="432"/>
      <c r="H120" s="432"/>
      <c r="I120" s="432"/>
      <c r="J120" s="432"/>
      <c r="K120" s="432"/>
      <c r="L120" s="432"/>
      <c r="M120" s="432"/>
      <c r="N120" s="432"/>
      <c r="O120" s="432"/>
      <c r="P120" s="432"/>
      <c r="Q120" s="432"/>
      <c r="R120" s="76"/>
      <c r="S120" s="37"/>
      <c r="T120" s="37"/>
      <c r="U120" s="436"/>
      <c r="V120" s="432"/>
      <c r="W120" s="432"/>
      <c r="X120" s="433"/>
      <c r="Y120" s="433"/>
      <c r="Z120" s="433"/>
      <c r="AA120" s="433"/>
      <c r="AB120" s="433"/>
      <c r="AC120" s="433"/>
      <c r="AD120" s="433"/>
      <c r="AE120" s="433"/>
      <c r="AF120" s="433"/>
      <c r="AG120" s="433"/>
      <c r="AH120" s="433"/>
      <c r="AI120" s="433"/>
      <c r="AJ120" s="433"/>
      <c r="AK120" s="427"/>
      <c r="AL120" s="428"/>
      <c r="AM120" s="428"/>
      <c r="AN120" s="428"/>
      <c r="AO120" s="428"/>
      <c r="AP120" s="428"/>
      <c r="AQ120" s="428"/>
      <c r="AR120" s="37"/>
      <c r="AS120" s="37"/>
      <c r="AT120" s="37"/>
      <c r="AU120" s="37"/>
      <c r="AV120" s="37"/>
      <c r="AW120" s="37"/>
      <c r="AX120" s="37"/>
      <c r="AY120" s="37"/>
    </row>
    <row r="121" spans="1:51" ht="15">
      <c r="A121" s="432"/>
      <c r="B121" s="432"/>
      <c r="C121" s="432"/>
      <c r="D121" s="432"/>
      <c r="E121" s="432"/>
      <c r="F121" s="432"/>
      <c r="G121" s="432"/>
      <c r="H121" s="432"/>
      <c r="I121" s="432"/>
      <c r="J121" s="432"/>
      <c r="K121" s="432"/>
      <c r="L121" s="432"/>
      <c r="M121" s="432"/>
      <c r="N121" s="432"/>
      <c r="O121" s="432"/>
      <c r="P121" s="432"/>
      <c r="Q121" s="432"/>
      <c r="R121" s="76"/>
      <c r="S121" s="37"/>
      <c r="T121" s="37"/>
      <c r="U121" s="432"/>
      <c r="V121" s="432"/>
      <c r="W121" s="432"/>
      <c r="X121" s="433"/>
      <c r="Y121" s="433"/>
      <c r="Z121" s="433"/>
      <c r="AA121" s="433"/>
      <c r="AB121" s="433"/>
      <c r="AC121" s="433"/>
      <c r="AD121" s="433"/>
      <c r="AE121" s="433"/>
      <c r="AF121" s="433"/>
      <c r="AG121" s="433"/>
      <c r="AH121" s="433"/>
      <c r="AI121" s="433"/>
      <c r="AJ121" s="433"/>
      <c r="AK121" s="427"/>
      <c r="AL121" s="428"/>
      <c r="AM121" s="428"/>
      <c r="AN121" s="428"/>
      <c r="AO121" s="428"/>
      <c r="AP121" s="428"/>
      <c r="AQ121" s="428"/>
      <c r="AR121" s="37"/>
      <c r="AS121" s="37"/>
      <c r="AT121" s="37"/>
      <c r="AU121" s="37"/>
      <c r="AV121" s="37"/>
      <c r="AW121" s="37"/>
      <c r="AX121" s="37"/>
      <c r="AY121" s="37"/>
    </row>
    <row r="122" spans="1:51" ht="15">
      <c r="A122" s="432"/>
      <c r="B122" s="432"/>
      <c r="C122" s="432"/>
      <c r="D122" s="432"/>
      <c r="E122" s="432"/>
      <c r="F122" s="432"/>
      <c r="G122" s="432"/>
      <c r="H122" s="432"/>
      <c r="I122" s="432"/>
      <c r="J122" s="432"/>
      <c r="K122" s="432"/>
      <c r="L122" s="432"/>
      <c r="M122" s="432"/>
      <c r="N122" s="432"/>
      <c r="O122" s="432"/>
      <c r="P122" s="432"/>
      <c r="Q122" s="432"/>
      <c r="R122" s="76"/>
      <c r="S122" s="37"/>
      <c r="T122" s="37"/>
      <c r="U122" s="432"/>
      <c r="V122" s="432"/>
      <c r="W122" s="432"/>
      <c r="X122" s="433"/>
      <c r="Y122" s="433"/>
      <c r="Z122" s="433"/>
      <c r="AA122" s="433"/>
      <c r="AB122" s="433"/>
      <c r="AC122" s="433"/>
      <c r="AD122" s="433"/>
      <c r="AE122" s="433"/>
      <c r="AF122" s="433"/>
      <c r="AG122" s="433"/>
      <c r="AH122" s="433"/>
      <c r="AI122" s="433"/>
      <c r="AJ122" s="433"/>
      <c r="AK122" s="427"/>
      <c r="AL122" s="428"/>
      <c r="AM122" s="428"/>
      <c r="AN122" s="428"/>
      <c r="AO122" s="428"/>
      <c r="AP122" s="428"/>
      <c r="AQ122" s="428"/>
      <c r="AR122" s="37"/>
      <c r="AS122" s="37"/>
      <c r="AT122" s="37"/>
      <c r="AU122" s="37"/>
      <c r="AV122" s="37"/>
      <c r="AW122" s="37"/>
      <c r="AX122" s="37"/>
      <c r="AY122" s="37"/>
    </row>
    <row r="123" spans="1:51" ht="15">
      <c r="A123" s="432"/>
      <c r="B123" s="432"/>
      <c r="C123" s="432"/>
      <c r="D123" s="432"/>
      <c r="E123" s="432"/>
      <c r="F123" s="432"/>
      <c r="G123" s="432"/>
      <c r="H123" s="432"/>
      <c r="I123" s="432"/>
      <c r="J123" s="432"/>
      <c r="K123" s="432"/>
      <c r="L123" s="432"/>
      <c r="M123" s="432"/>
      <c r="N123" s="432"/>
      <c r="O123" s="432"/>
      <c r="P123" s="432"/>
      <c r="Q123" s="432"/>
      <c r="R123" s="76"/>
      <c r="S123" s="37"/>
      <c r="T123" s="37"/>
      <c r="U123" s="432"/>
      <c r="V123" s="432"/>
      <c r="W123" s="432"/>
      <c r="X123" s="433"/>
      <c r="Y123" s="433"/>
      <c r="Z123" s="433"/>
      <c r="AA123" s="433"/>
      <c r="AB123" s="433"/>
      <c r="AC123" s="433"/>
      <c r="AD123" s="433"/>
      <c r="AE123" s="433"/>
      <c r="AF123" s="433"/>
      <c r="AG123" s="433"/>
      <c r="AH123" s="433"/>
      <c r="AI123" s="433"/>
      <c r="AJ123" s="433"/>
      <c r="AK123" s="427"/>
      <c r="AL123" s="428"/>
      <c r="AM123" s="428"/>
      <c r="AN123" s="428"/>
      <c r="AO123" s="428"/>
      <c r="AP123" s="428"/>
      <c r="AQ123" s="428"/>
      <c r="AR123" s="37"/>
      <c r="AS123" s="37"/>
      <c r="AT123" s="37"/>
      <c r="AU123" s="37"/>
      <c r="AV123" s="37"/>
      <c r="AW123" s="37"/>
      <c r="AX123" s="37"/>
      <c r="AY123" s="37"/>
    </row>
    <row r="124" spans="1:51" ht="15">
      <c r="A124" s="432"/>
      <c r="B124" s="432"/>
      <c r="C124" s="432"/>
      <c r="D124" s="432"/>
      <c r="E124" s="432"/>
      <c r="F124" s="432"/>
      <c r="G124" s="432"/>
      <c r="H124" s="432"/>
      <c r="I124" s="432"/>
      <c r="J124" s="432"/>
      <c r="K124" s="432"/>
      <c r="L124" s="432"/>
      <c r="M124" s="432"/>
      <c r="N124" s="432"/>
      <c r="O124" s="432"/>
      <c r="P124" s="432"/>
      <c r="Q124" s="432"/>
      <c r="R124" s="76"/>
      <c r="S124" s="37"/>
      <c r="T124" s="37"/>
      <c r="U124" s="432"/>
      <c r="V124" s="432"/>
      <c r="W124" s="432"/>
      <c r="X124" s="433"/>
      <c r="Y124" s="433"/>
      <c r="Z124" s="433"/>
      <c r="AA124" s="433"/>
      <c r="AB124" s="433"/>
      <c r="AC124" s="433"/>
      <c r="AD124" s="433"/>
      <c r="AE124" s="433"/>
      <c r="AF124" s="433"/>
      <c r="AG124" s="433"/>
      <c r="AH124" s="433"/>
      <c r="AI124" s="433"/>
      <c r="AJ124" s="433"/>
      <c r="AK124" s="427"/>
      <c r="AL124" s="428"/>
      <c r="AM124" s="428"/>
      <c r="AN124" s="428"/>
      <c r="AO124" s="428"/>
      <c r="AP124" s="428"/>
      <c r="AQ124" s="428"/>
      <c r="AR124" s="37"/>
      <c r="AS124" s="37"/>
      <c r="AT124" s="37"/>
      <c r="AU124" s="37"/>
      <c r="AV124" s="37"/>
      <c r="AW124" s="37"/>
      <c r="AX124" s="37"/>
      <c r="AY124" s="37"/>
    </row>
    <row r="125" spans="1:51" ht="15">
      <c r="A125" s="432"/>
      <c r="B125" s="432"/>
      <c r="C125" s="432"/>
      <c r="D125" s="432"/>
      <c r="E125" s="432"/>
      <c r="F125" s="432"/>
      <c r="G125" s="432"/>
      <c r="H125" s="432"/>
      <c r="I125" s="432"/>
      <c r="J125" s="432"/>
      <c r="K125" s="432"/>
      <c r="L125" s="432"/>
      <c r="M125" s="432"/>
      <c r="N125" s="432"/>
      <c r="O125" s="432"/>
      <c r="P125" s="432"/>
      <c r="Q125" s="432"/>
      <c r="R125" s="76"/>
      <c r="S125" s="37"/>
      <c r="T125" s="37"/>
      <c r="U125" s="432"/>
      <c r="V125" s="432"/>
      <c r="W125" s="432"/>
      <c r="X125" s="433"/>
      <c r="Y125" s="433"/>
      <c r="Z125" s="433"/>
      <c r="AA125" s="433"/>
      <c r="AB125" s="433"/>
      <c r="AC125" s="433"/>
      <c r="AD125" s="433"/>
      <c r="AE125" s="433"/>
      <c r="AF125" s="433"/>
      <c r="AG125" s="433"/>
      <c r="AH125" s="433"/>
      <c r="AI125" s="433"/>
      <c r="AJ125" s="433"/>
      <c r="AK125" s="427"/>
      <c r="AL125" s="428"/>
      <c r="AM125" s="428"/>
      <c r="AN125" s="428"/>
      <c r="AO125" s="428"/>
      <c r="AP125" s="428"/>
      <c r="AQ125" s="428"/>
      <c r="AR125" s="37"/>
      <c r="AS125" s="37"/>
      <c r="AT125" s="37"/>
      <c r="AU125" s="37"/>
      <c r="AV125" s="37"/>
      <c r="AW125" s="37"/>
      <c r="AX125" s="37"/>
      <c r="AY125" s="37"/>
    </row>
    <row r="126" spans="1:51" ht="15">
      <c r="A126" s="436"/>
      <c r="B126" s="436"/>
      <c r="C126" s="432"/>
      <c r="D126" s="432"/>
      <c r="E126" s="432"/>
      <c r="F126" s="432"/>
      <c r="G126" s="432"/>
      <c r="H126" s="432"/>
      <c r="I126" s="432"/>
      <c r="J126" s="432"/>
      <c r="K126" s="432"/>
      <c r="L126" s="432"/>
      <c r="M126" s="432"/>
      <c r="N126" s="432"/>
      <c r="O126" s="432"/>
      <c r="P126" s="432"/>
      <c r="Q126" s="432"/>
      <c r="R126" s="76"/>
      <c r="S126" s="37"/>
      <c r="T126" s="37"/>
      <c r="U126" s="436"/>
      <c r="V126" s="432"/>
      <c r="W126" s="432"/>
      <c r="X126" s="433"/>
      <c r="Y126" s="433"/>
      <c r="Z126" s="433"/>
      <c r="AA126" s="433"/>
      <c r="AB126" s="433"/>
      <c r="AC126" s="433"/>
      <c r="AD126" s="433"/>
      <c r="AE126" s="433"/>
      <c r="AF126" s="433"/>
      <c r="AG126" s="433"/>
      <c r="AH126" s="433"/>
      <c r="AI126" s="433"/>
      <c r="AJ126" s="433"/>
      <c r="AK126" s="427"/>
      <c r="AL126" s="428"/>
      <c r="AM126" s="428"/>
      <c r="AN126" s="428"/>
      <c r="AO126" s="428"/>
      <c r="AP126" s="428"/>
      <c r="AQ126" s="428"/>
      <c r="AR126" s="37"/>
      <c r="AS126" s="37"/>
      <c r="AT126" s="37"/>
      <c r="AU126" s="37"/>
      <c r="AV126" s="37"/>
      <c r="AW126" s="37"/>
      <c r="AX126" s="37"/>
      <c r="AY126" s="37"/>
    </row>
    <row r="127" spans="1:51" ht="15">
      <c r="A127" s="432"/>
      <c r="B127" s="432"/>
      <c r="C127" s="432"/>
      <c r="D127" s="432"/>
      <c r="E127" s="432"/>
      <c r="F127" s="432"/>
      <c r="G127" s="432"/>
      <c r="H127" s="432"/>
      <c r="I127" s="432"/>
      <c r="J127" s="432"/>
      <c r="K127" s="432"/>
      <c r="L127" s="432"/>
      <c r="M127" s="432"/>
      <c r="N127" s="432"/>
      <c r="O127" s="432"/>
      <c r="P127" s="432"/>
      <c r="Q127" s="432"/>
      <c r="R127" s="76"/>
      <c r="S127" s="37"/>
      <c r="T127" s="37"/>
      <c r="U127" s="432"/>
      <c r="V127" s="432"/>
      <c r="W127" s="432"/>
      <c r="X127" s="433"/>
      <c r="Y127" s="433"/>
      <c r="Z127" s="433"/>
      <c r="AA127" s="433"/>
      <c r="AB127" s="433"/>
      <c r="AC127" s="433"/>
      <c r="AD127" s="433"/>
      <c r="AE127" s="433"/>
      <c r="AF127" s="433"/>
      <c r="AG127" s="433"/>
      <c r="AH127" s="433"/>
      <c r="AI127" s="433"/>
      <c r="AJ127" s="433"/>
      <c r="AK127" s="427"/>
      <c r="AL127" s="428"/>
      <c r="AM127" s="428"/>
      <c r="AN127" s="428"/>
      <c r="AO127" s="428"/>
      <c r="AP127" s="428"/>
      <c r="AQ127" s="428"/>
      <c r="AR127" s="37"/>
      <c r="AS127" s="37"/>
      <c r="AT127" s="37"/>
      <c r="AU127" s="37"/>
      <c r="AV127" s="37"/>
      <c r="AW127" s="37"/>
      <c r="AX127" s="37"/>
      <c r="AY127" s="37"/>
    </row>
    <row r="128" spans="1:51" ht="15">
      <c r="A128" s="432"/>
      <c r="B128" s="432"/>
      <c r="C128" s="432"/>
      <c r="D128" s="432"/>
      <c r="E128" s="432"/>
      <c r="F128" s="432"/>
      <c r="G128" s="432"/>
      <c r="H128" s="432"/>
      <c r="I128" s="432"/>
      <c r="J128" s="432"/>
      <c r="K128" s="432"/>
      <c r="L128" s="432"/>
      <c r="M128" s="432"/>
      <c r="N128" s="432"/>
      <c r="O128" s="432"/>
      <c r="P128" s="432"/>
      <c r="Q128" s="432"/>
      <c r="R128" s="76"/>
      <c r="S128" s="37"/>
      <c r="T128" s="37"/>
      <c r="U128" s="432"/>
      <c r="V128" s="432"/>
      <c r="W128" s="432"/>
      <c r="X128" s="433"/>
      <c r="Y128" s="433"/>
      <c r="Z128" s="433"/>
      <c r="AA128" s="433"/>
      <c r="AB128" s="433"/>
      <c r="AC128" s="433"/>
      <c r="AD128" s="433"/>
      <c r="AE128" s="433"/>
      <c r="AF128" s="433"/>
      <c r="AG128" s="433"/>
      <c r="AH128" s="433"/>
      <c r="AI128" s="433"/>
      <c r="AJ128" s="433"/>
      <c r="AK128" s="427"/>
      <c r="AL128" s="428"/>
      <c r="AM128" s="428"/>
      <c r="AN128" s="428"/>
      <c r="AO128" s="428"/>
      <c r="AP128" s="428"/>
      <c r="AQ128" s="428"/>
      <c r="AR128" s="37"/>
      <c r="AS128" s="37"/>
      <c r="AT128" s="37"/>
      <c r="AU128" s="37"/>
      <c r="AV128" s="37"/>
      <c r="AW128" s="37"/>
      <c r="AX128" s="37"/>
      <c r="AY128" s="37"/>
    </row>
    <row r="129" spans="1:51" ht="15">
      <c r="A129" s="432"/>
      <c r="B129" s="432"/>
      <c r="C129" s="432"/>
      <c r="D129" s="432"/>
      <c r="E129" s="432"/>
      <c r="F129" s="432"/>
      <c r="G129" s="432"/>
      <c r="H129" s="432"/>
      <c r="I129" s="432"/>
      <c r="J129" s="432"/>
      <c r="K129" s="432"/>
      <c r="L129" s="432"/>
      <c r="M129" s="432"/>
      <c r="N129" s="432"/>
      <c r="O129" s="432"/>
      <c r="P129" s="432"/>
      <c r="Q129" s="432"/>
      <c r="R129" s="76"/>
      <c r="S129" s="37"/>
      <c r="T129" s="37"/>
      <c r="U129" s="432"/>
      <c r="V129" s="432"/>
      <c r="W129" s="432"/>
      <c r="X129" s="433"/>
      <c r="Y129" s="433"/>
      <c r="Z129" s="433"/>
      <c r="AA129" s="433"/>
      <c r="AB129" s="433"/>
      <c r="AC129" s="433"/>
      <c r="AD129" s="433"/>
      <c r="AE129" s="433"/>
      <c r="AF129" s="433"/>
      <c r="AG129" s="433"/>
      <c r="AH129" s="433"/>
      <c r="AI129" s="433"/>
      <c r="AJ129" s="433"/>
      <c r="AK129" s="427"/>
      <c r="AL129" s="428"/>
      <c r="AM129" s="428"/>
      <c r="AN129" s="428"/>
      <c r="AO129" s="428"/>
      <c r="AP129" s="428"/>
      <c r="AQ129" s="428"/>
      <c r="AR129" s="37"/>
      <c r="AS129" s="37"/>
      <c r="AT129" s="37"/>
      <c r="AU129" s="37"/>
      <c r="AV129" s="37"/>
      <c r="AW129" s="37"/>
      <c r="AX129" s="37"/>
      <c r="AY129" s="37"/>
    </row>
    <row r="130" spans="1:51" ht="15">
      <c r="A130" s="432"/>
      <c r="B130" s="432"/>
      <c r="C130" s="432"/>
      <c r="D130" s="432"/>
      <c r="E130" s="432"/>
      <c r="F130" s="432"/>
      <c r="G130" s="432"/>
      <c r="H130" s="432"/>
      <c r="I130" s="432"/>
      <c r="J130" s="432"/>
      <c r="K130" s="432"/>
      <c r="L130" s="432"/>
      <c r="M130" s="432"/>
      <c r="N130" s="432"/>
      <c r="O130" s="432"/>
      <c r="P130" s="432"/>
      <c r="Q130" s="432"/>
      <c r="R130" s="76"/>
      <c r="S130" s="37"/>
      <c r="T130" s="37"/>
      <c r="U130" s="432"/>
      <c r="V130" s="432"/>
      <c r="W130" s="432"/>
      <c r="X130" s="433"/>
      <c r="Y130" s="433"/>
      <c r="Z130" s="433"/>
      <c r="AA130" s="433"/>
      <c r="AB130" s="433"/>
      <c r="AC130" s="433"/>
      <c r="AD130" s="433"/>
      <c r="AE130" s="433"/>
      <c r="AF130" s="433"/>
      <c r="AG130" s="433"/>
      <c r="AH130" s="433"/>
      <c r="AI130" s="433"/>
      <c r="AJ130" s="433"/>
      <c r="AK130" s="427"/>
      <c r="AL130" s="428"/>
      <c r="AM130" s="428"/>
      <c r="AN130" s="428"/>
      <c r="AO130" s="428"/>
      <c r="AP130" s="428"/>
      <c r="AQ130" s="428"/>
      <c r="AR130" s="37"/>
      <c r="AS130" s="37"/>
      <c r="AT130" s="37"/>
      <c r="AU130" s="37"/>
      <c r="AV130" s="37"/>
      <c r="AW130" s="37"/>
      <c r="AX130" s="37"/>
      <c r="AY130" s="37"/>
    </row>
    <row r="131" spans="1:51" ht="15">
      <c r="A131" s="432"/>
      <c r="B131" s="432"/>
      <c r="C131" s="432"/>
      <c r="D131" s="432"/>
      <c r="E131" s="432"/>
      <c r="F131" s="432"/>
      <c r="G131" s="432"/>
      <c r="H131" s="432"/>
      <c r="I131" s="432"/>
      <c r="J131" s="432"/>
      <c r="K131" s="432"/>
      <c r="L131" s="432"/>
      <c r="M131" s="432"/>
      <c r="N131" s="432"/>
      <c r="O131" s="432"/>
      <c r="P131" s="432"/>
      <c r="Q131" s="432"/>
      <c r="R131" s="76"/>
      <c r="S131" s="37"/>
      <c r="T131" s="37"/>
      <c r="U131" s="432"/>
      <c r="V131" s="432"/>
      <c r="W131" s="432"/>
      <c r="X131" s="433"/>
      <c r="Y131" s="433"/>
      <c r="Z131" s="433"/>
      <c r="AA131" s="433"/>
      <c r="AB131" s="433"/>
      <c r="AC131" s="433"/>
      <c r="AD131" s="433"/>
      <c r="AE131" s="433"/>
      <c r="AF131" s="433"/>
      <c r="AG131" s="433"/>
      <c r="AH131" s="433"/>
      <c r="AI131" s="433"/>
      <c r="AJ131" s="433"/>
      <c r="AK131" s="427"/>
      <c r="AL131" s="428"/>
      <c r="AM131" s="428"/>
      <c r="AN131" s="428"/>
      <c r="AO131" s="428"/>
      <c r="AP131" s="428"/>
      <c r="AQ131" s="428"/>
      <c r="AR131" s="37"/>
      <c r="AS131" s="37"/>
      <c r="AT131" s="37"/>
      <c r="AU131" s="37"/>
      <c r="AV131" s="37"/>
      <c r="AW131" s="37"/>
      <c r="AX131" s="37"/>
      <c r="AY131" s="37"/>
    </row>
    <row r="132" spans="1:51" ht="15">
      <c r="A132" s="436"/>
      <c r="B132" s="436"/>
      <c r="C132" s="432"/>
      <c r="D132" s="432"/>
      <c r="E132" s="432"/>
      <c r="F132" s="432"/>
      <c r="G132" s="432"/>
      <c r="H132" s="432"/>
      <c r="I132" s="432"/>
      <c r="J132" s="432"/>
      <c r="K132" s="432"/>
      <c r="L132" s="432"/>
      <c r="M132" s="432"/>
      <c r="N132" s="432"/>
      <c r="O132" s="432"/>
      <c r="P132" s="432"/>
      <c r="Q132" s="432"/>
      <c r="R132" s="76"/>
      <c r="S132" s="37"/>
      <c r="T132" s="37"/>
      <c r="U132" s="436"/>
      <c r="V132" s="432"/>
      <c r="W132" s="432"/>
      <c r="X132" s="433"/>
      <c r="Y132" s="433"/>
      <c r="Z132" s="433"/>
      <c r="AA132" s="433"/>
      <c r="AB132" s="433"/>
      <c r="AC132" s="433"/>
      <c r="AD132" s="433"/>
      <c r="AE132" s="433"/>
      <c r="AF132" s="433"/>
      <c r="AG132" s="433"/>
      <c r="AH132" s="433"/>
      <c r="AI132" s="433"/>
      <c r="AJ132" s="433"/>
      <c r="AK132" s="427"/>
      <c r="AL132" s="428"/>
      <c r="AM132" s="428"/>
      <c r="AN132" s="428"/>
      <c r="AO132" s="428"/>
      <c r="AP132" s="428"/>
      <c r="AQ132" s="428"/>
      <c r="AR132" s="37"/>
      <c r="AS132" s="37"/>
      <c r="AT132" s="37"/>
      <c r="AU132" s="37"/>
      <c r="AV132" s="37"/>
      <c r="AW132" s="37"/>
      <c r="AX132" s="37"/>
      <c r="AY132" s="37"/>
    </row>
    <row r="133" spans="1:51" ht="15">
      <c r="A133" s="432"/>
      <c r="B133" s="432"/>
      <c r="C133" s="432"/>
      <c r="D133" s="432"/>
      <c r="E133" s="432"/>
      <c r="F133" s="432"/>
      <c r="G133" s="432"/>
      <c r="H133" s="432"/>
      <c r="I133" s="432"/>
      <c r="J133" s="432"/>
      <c r="K133" s="432"/>
      <c r="L133" s="432"/>
      <c r="M133" s="432"/>
      <c r="N133" s="432"/>
      <c r="O133" s="432"/>
      <c r="P133" s="432"/>
      <c r="Q133" s="432"/>
      <c r="R133" s="76"/>
      <c r="S133" s="37"/>
      <c r="T133" s="37"/>
      <c r="U133" s="432"/>
      <c r="V133" s="432"/>
      <c r="W133" s="432"/>
      <c r="X133" s="433"/>
      <c r="Y133" s="433"/>
      <c r="Z133" s="433"/>
      <c r="AA133" s="433"/>
      <c r="AB133" s="433"/>
      <c r="AC133" s="433"/>
      <c r="AD133" s="433"/>
      <c r="AE133" s="433"/>
      <c r="AF133" s="433"/>
      <c r="AG133" s="433"/>
      <c r="AH133" s="433"/>
      <c r="AI133" s="433"/>
      <c r="AJ133" s="433"/>
      <c r="AK133" s="427"/>
      <c r="AL133" s="428"/>
      <c r="AM133" s="428"/>
      <c r="AN133" s="428"/>
      <c r="AO133" s="428"/>
      <c r="AP133" s="428"/>
      <c r="AQ133" s="428"/>
      <c r="AR133" s="37"/>
      <c r="AS133" s="37"/>
      <c r="AT133" s="37"/>
      <c r="AU133" s="37"/>
      <c r="AV133" s="37"/>
      <c r="AW133" s="37"/>
      <c r="AX133" s="37"/>
      <c r="AY133" s="37"/>
    </row>
    <row r="134" spans="1:51" ht="15">
      <c r="A134" s="432"/>
      <c r="B134" s="432"/>
      <c r="C134" s="432"/>
      <c r="D134" s="432"/>
      <c r="E134" s="432"/>
      <c r="F134" s="432"/>
      <c r="G134" s="432"/>
      <c r="H134" s="432"/>
      <c r="I134" s="432"/>
      <c r="J134" s="432"/>
      <c r="K134" s="432"/>
      <c r="L134" s="432"/>
      <c r="M134" s="432"/>
      <c r="N134" s="432"/>
      <c r="O134" s="432"/>
      <c r="P134" s="432"/>
      <c r="Q134" s="432"/>
      <c r="R134" s="76"/>
      <c r="S134" s="37"/>
      <c r="T134" s="37"/>
      <c r="U134" s="432"/>
      <c r="V134" s="432"/>
      <c r="W134" s="432"/>
      <c r="X134" s="433"/>
      <c r="Y134" s="433"/>
      <c r="Z134" s="433"/>
      <c r="AA134" s="433"/>
      <c r="AB134" s="433"/>
      <c r="AC134" s="433"/>
      <c r="AD134" s="433"/>
      <c r="AE134" s="433"/>
      <c r="AF134" s="433"/>
      <c r="AG134" s="433"/>
      <c r="AH134" s="433"/>
      <c r="AI134" s="433"/>
      <c r="AJ134" s="433"/>
      <c r="AK134" s="427"/>
      <c r="AL134" s="428"/>
      <c r="AM134" s="428"/>
      <c r="AN134" s="428"/>
      <c r="AO134" s="428"/>
      <c r="AP134" s="428"/>
      <c r="AQ134" s="428"/>
      <c r="AR134" s="37"/>
      <c r="AS134" s="37"/>
      <c r="AT134" s="37"/>
      <c r="AU134" s="37"/>
      <c r="AV134" s="37"/>
      <c r="AW134" s="37"/>
      <c r="AX134" s="37"/>
      <c r="AY134" s="37"/>
    </row>
    <row r="135" spans="1:51" ht="15">
      <c r="A135" s="432"/>
      <c r="B135" s="432"/>
      <c r="C135" s="432"/>
      <c r="D135" s="432"/>
      <c r="E135" s="432"/>
      <c r="F135" s="432"/>
      <c r="G135" s="432"/>
      <c r="H135" s="432"/>
      <c r="I135" s="432"/>
      <c r="J135" s="432"/>
      <c r="K135" s="432"/>
      <c r="L135" s="432"/>
      <c r="M135" s="432"/>
      <c r="N135" s="432"/>
      <c r="O135" s="432"/>
      <c r="P135" s="432"/>
      <c r="Q135" s="432"/>
      <c r="R135" s="76"/>
      <c r="S135" s="37"/>
      <c r="T135" s="37"/>
      <c r="U135" s="432"/>
      <c r="V135" s="432"/>
      <c r="W135" s="432"/>
      <c r="X135" s="433"/>
      <c r="Y135" s="433"/>
      <c r="Z135" s="433"/>
      <c r="AA135" s="433"/>
      <c r="AB135" s="433"/>
      <c r="AC135" s="433"/>
      <c r="AD135" s="433"/>
      <c r="AE135" s="433"/>
      <c r="AF135" s="433"/>
      <c r="AG135" s="433"/>
      <c r="AH135" s="433"/>
      <c r="AI135" s="433"/>
      <c r="AJ135" s="433"/>
      <c r="AK135" s="427"/>
      <c r="AL135" s="428"/>
      <c r="AM135" s="428"/>
      <c r="AN135" s="428"/>
      <c r="AO135" s="428"/>
      <c r="AP135" s="428"/>
      <c r="AQ135" s="428"/>
      <c r="AR135" s="37"/>
      <c r="AS135" s="37"/>
      <c r="AT135" s="37"/>
      <c r="AU135" s="37"/>
      <c r="AV135" s="37"/>
      <c r="AW135" s="37"/>
      <c r="AX135" s="37"/>
      <c r="AY135" s="37"/>
    </row>
    <row r="136" spans="1:51" ht="15">
      <c r="A136" s="432"/>
      <c r="B136" s="432"/>
      <c r="C136" s="432"/>
      <c r="D136" s="432"/>
      <c r="E136" s="432"/>
      <c r="F136" s="432"/>
      <c r="G136" s="432"/>
      <c r="H136" s="432"/>
      <c r="I136" s="432"/>
      <c r="J136" s="432"/>
      <c r="K136" s="432"/>
      <c r="L136" s="432"/>
      <c r="M136" s="432"/>
      <c r="N136" s="432"/>
      <c r="O136" s="432"/>
      <c r="P136" s="432"/>
      <c r="Q136" s="432"/>
      <c r="R136" s="76"/>
      <c r="S136" s="37"/>
      <c r="T136" s="37"/>
      <c r="U136" s="432"/>
      <c r="V136" s="432"/>
      <c r="W136" s="432"/>
      <c r="X136" s="433"/>
      <c r="Y136" s="433"/>
      <c r="Z136" s="433"/>
      <c r="AA136" s="433"/>
      <c r="AB136" s="433"/>
      <c r="AC136" s="433"/>
      <c r="AD136" s="433"/>
      <c r="AE136" s="433"/>
      <c r="AF136" s="433"/>
      <c r="AG136" s="433"/>
      <c r="AH136" s="433"/>
      <c r="AI136" s="433"/>
      <c r="AJ136" s="433"/>
      <c r="AK136" s="427"/>
      <c r="AL136" s="428"/>
      <c r="AM136" s="428"/>
      <c r="AN136" s="428"/>
      <c r="AO136" s="428"/>
      <c r="AP136" s="428"/>
      <c r="AQ136" s="428"/>
      <c r="AR136" s="37"/>
      <c r="AS136" s="37"/>
      <c r="AT136" s="37"/>
      <c r="AU136" s="37"/>
      <c r="AV136" s="37"/>
      <c r="AW136" s="37"/>
      <c r="AX136" s="37"/>
      <c r="AY136" s="37"/>
    </row>
    <row r="137" spans="1:51" ht="15">
      <c r="A137" s="432"/>
      <c r="B137" s="432"/>
      <c r="C137" s="432"/>
      <c r="D137" s="432"/>
      <c r="E137" s="432"/>
      <c r="F137" s="432"/>
      <c r="G137" s="432"/>
      <c r="H137" s="432"/>
      <c r="I137" s="432"/>
      <c r="J137" s="432"/>
      <c r="K137" s="432"/>
      <c r="L137" s="432"/>
      <c r="M137" s="432"/>
      <c r="N137" s="432"/>
      <c r="O137" s="432"/>
      <c r="P137" s="432"/>
      <c r="Q137" s="432"/>
      <c r="R137" s="76"/>
      <c r="S137" s="37"/>
      <c r="T137" s="37"/>
      <c r="U137" s="432"/>
      <c r="V137" s="432"/>
      <c r="W137" s="432"/>
      <c r="X137" s="433"/>
      <c r="Y137" s="433"/>
      <c r="Z137" s="433"/>
      <c r="AA137" s="433"/>
      <c r="AB137" s="433"/>
      <c r="AC137" s="433"/>
      <c r="AD137" s="433"/>
      <c r="AE137" s="433"/>
      <c r="AF137" s="433"/>
      <c r="AG137" s="433"/>
      <c r="AH137" s="433"/>
      <c r="AI137" s="433"/>
      <c r="AJ137" s="433"/>
      <c r="AK137" s="427"/>
      <c r="AL137" s="428"/>
      <c r="AM137" s="428"/>
      <c r="AN137" s="428"/>
      <c r="AO137" s="428"/>
      <c r="AP137" s="428"/>
      <c r="AQ137" s="428"/>
      <c r="AR137" s="37"/>
      <c r="AS137" s="37"/>
      <c r="AT137" s="37"/>
      <c r="AU137" s="37"/>
      <c r="AV137" s="37"/>
      <c r="AW137" s="37"/>
      <c r="AX137" s="37"/>
      <c r="AY137" s="37"/>
    </row>
    <row r="138" spans="1:51" ht="15">
      <c r="A138" s="436"/>
      <c r="B138" s="436"/>
      <c r="C138" s="432"/>
      <c r="D138" s="432"/>
      <c r="E138" s="432"/>
      <c r="F138" s="432"/>
      <c r="G138" s="432"/>
      <c r="H138" s="432"/>
      <c r="I138" s="432"/>
      <c r="J138" s="432"/>
      <c r="K138" s="432"/>
      <c r="L138" s="432"/>
      <c r="M138" s="432"/>
      <c r="N138" s="432"/>
      <c r="O138" s="432"/>
      <c r="P138" s="432"/>
      <c r="Q138" s="432"/>
      <c r="R138" s="76"/>
      <c r="S138" s="37"/>
      <c r="T138" s="37"/>
      <c r="U138" s="436"/>
      <c r="V138" s="432"/>
      <c r="W138" s="432"/>
      <c r="X138" s="433"/>
      <c r="Y138" s="433"/>
      <c r="Z138" s="433"/>
      <c r="AA138" s="433"/>
      <c r="AB138" s="433"/>
      <c r="AC138" s="433"/>
      <c r="AD138" s="433"/>
      <c r="AE138" s="433"/>
      <c r="AF138" s="433"/>
      <c r="AG138" s="433"/>
      <c r="AH138" s="433"/>
      <c r="AI138" s="433"/>
      <c r="AJ138" s="433"/>
      <c r="AK138" s="427"/>
      <c r="AL138" s="428"/>
      <c r="AM138" s="428"/>
      <c r="AN138" s="428"/>
      <c r="AO138" s="428"/>
      <c r="AP138" s="428"/>
      <c r="AQ138" s="428"/>
      <c r="AR138" s="37"/>
      <c r="AS138" s="37"/>
      <c r="AT138" s="37"/>
      <c r="AU138" s="37"/>
      <c r="AV138" s="37"/>
      <c r="AW138" s="37"/>
      <c r="AX138" s="37"/>
      <c r="AY138" s="37"/>
    </row>
    <row r="139" spans="1:51" ht="15">
      <c r="A139" s="432"/>
      <c r="B139" s="432"/>
      <c r="C139" s="432"/>
      <c r="D139" s="432"/>
      <c r="E139" s="432"/>
      <c r="F139" s="432"/>
      <c r="G139" s="432"/>
      <c r="H139" s="432"/>
      <c r="I139" s="432"/>
      <c r="J139" s="432"/>
      <c r="K139" s="432"/>
      <c r="L139" s="432"/>
      <c r="M139" s="432"/>
      <c r="N139" s="432"/>
      <c r="O139" s="432"/>
      <c r="P139" s="432"/>
      <c r="Q139" s="432"/>
      <c r="R139" s="76"/>
      <c r="S139" s="37"/>
      <c r="T139" s="37"/>
      <c r="U139" s="432"/>
      <c r="V139" s="432"/>
      <c r="W139" s="432"/>
      <c r="X139" s="433"/>
      <c r="Y139" s="433"/>
      <c r="Z139" s="433"/>
      <c r="AA139" s="433"/>
      <c r="AB139" s="433"/>
      <c r="AC139" s="433"/>
      <c r="AD139" s="433"/>
      <c r="AE139" s="433"/>
      <c r="AF139" s="433"/>
      <c r="AG139" s="433"/>
      <c r="AH139" s="433"/>
      <c r="AI139" s="433"/>
      <c r="AJ139" s="433"/>
      <c r="AK139" s="427"/>
      <c r="AL139" s="428"/>
      <c r="AM139" s="428"/>
      <c r="AN139" s="428"/>
      <c r="AO139" s="428"/>
      <c r="AP139" s="428"/>
      <c r="AQ139" s="428"/>
      <c r="AR139" s="37"/>
      <c r="AS139" s="37"/>
      <c r="AT139" s="37"/>
      <c r="AU139" s="37"/>
      <c r="AV139" s="37"/>
      <c r="AW139" s="37"/>
      <c r="AX139" s="37"/>
      <c r="AY139" s="37"/>
    </row>
    <row r="140" spans="1:51" ht="15">
      <c r="A140" s="432"/>
      <c r="B140" s="432"/>
      <c r="C140" s="432"/>
      <c r="D140" s="432"/>
      <c r="E140" s="432"/>
      <c r="F140" s="432"/>
      <c r="G140" s="432"/>
      <c r="H140" s="432"/>
      <c r="I140" s="432"/>
      <c r="J140" s="432"/>
      <c r="K140" s="432"/>
      <c r="L140" s="432"/>
      <c r="M140" s="432"/>
      <c r="N140" s="432"/>
      <c r="O140" s="432"/>
      <c r="P140" s="432"/>
      <c r="Q140" s="432"/>
      <c r="R140" s="76"/>
      <c r="S140" s="37"/>
      <c r="T140" s="37"/>
      <c r="U140" s="432"/>
      <c r="V140" s="432"/>
      <c r="W140" s="432"/>
      <c r="X140" s="433"/>
      <c r="Y140" s="433"/>
      <c r="Z140" s="433"/>
      <c r="AA140" s="433"/>
      <c r="AB140" s="433"/>
      <c r="AC140" s="433"/>
      <c r="AD140" s="433"/>
      <c r="AE140" s="433"/>
      <c r="AF140" s="433"/>
      <c r="AG140" s="433"/>
      <c r="AH140" s="433"/>
      <c r="AI140" s="433"/>
      <c r="AJ140" s="433"/>
      <c r="AK140" s="427"/>
      <c r="AL140" s="428"/>
      <c r="AM140" s="428"/>
      <c r="AN140" s="428"/>
      <c r="AO140" s="428"/>
      <c r="AP140" s="428"/>
      <c r="AQ140" s="428"/>
      <c r="AR140" s="37"/>
      <c r="AS140" s="37"/>
      <c r="AT140" s="37"/>
      <c r="AU140" s="37"/>
      <c r="AV140" s="37"/>
      <c r="AW140" s="37"/>
      <c r="AX140" s="37"/>
      <c r="AY140" s="37"/>
    </row>
    <row r="141" spans="1:51" ht="15">
      <c r="A141" s="432"/>
      <c r="B141" s="432"/>
      <c r="C141" s="432"/>
      <c r="D141" s="432"/>
      <c r="E141" s="432"/>
      <c r="F141" s="432"/>
      <c r="G141" s="432"/>
      <c r="H141" s="432"/>
      <c r="I141" s="432"/>
      <c r="J141" s="432"/>
      <c r="K141" s="432"/>
      <c r="L141" s="432"/>
      <c r="M141" s="432"/>
      <c r="N141" s="432"/>
      <c r="O141" s="432"/>
      <c r="P141" s="432"/>
      <c r="Q141" s="432"/>
      <c r="R141" s="76"/>
      <c r="S141" s="37"/>
      <c r="T141" s="37"/>
      <c r="U141" s="432"/>
      <c r="V141" s="432"/>
      <c r="W141" s="432"/>
      <c r="X141" s="433"/>
      <c r="Y141" s="433"/>
      <c r="Z141" s="433"/>
      <c r="AA141" s="433"/>
      <c r="AB141" s="433"/>
      <c r="AC141" s="433"/>
      <c r="AD141" s="433"/>
      <c r="AE141" s="433"/>
      <c r="AF141" s="433"/>
      <c r="AG141" s="433"/>
      <c r="AH141" s="433"/>
      <c r="AI141" s="433"/>
      <c r="AJ141" s="433"/>
      <c r="AK141" s="427"/>
      <c r="AL141" s="428"/>
      <c r="AM141" s="428"/>
      <c r="AN141" s="428"/>
      <c r="AO141" s="428"/>
      <c r="AP141" s="428"/>
      <c r="AQ141" s="428"/>
      <c r="AR141" s="37"/>
      <c r="AS141" s="37"/>
      <c r="AT141" s="37"/>
      <c r="AU141" s="37"/>
      <c r="AV141" s="37"/>
      <c r="AW141" s="37"/>
      <c r="AX141" s="37"/>
      <c r="AY141" s="37"/>
    </row>
    <row r="142" spans="1:51" ht="15">
      <c r="A142" s="432"/>
      <c r="B142" s="432"/>
      <c r="C142" s="432"/>
      <c r="D142" s="432"/>
      <c r="E142" s="432"/>
      <c r="F142" s="432"/>
      <c r="G142" s="432"/>
      <c r="H142" s="432"/>
      <c r="I142" s="432"/>
      <c r="J142" s="432"/>
      <c r="K142" s="432"/>
      <c r="L142" s="432"/>
      <c r="M142" s="432"/>
      <c r="N142" s="432"/>
      <c r="O142" s="432"/>
      <c r="P142" s="432"/>
      <c r="Q142" s="432"/>
      <c r="R142" s="76"/>
      <c r="S142" s="37"/>
      <c r="T142" s="37"/>
      <c r="U142" s="432"/>
      <c r="V142" s="432"/>
      <c r="W142" s="432"/>
      <c r="X142" s="433"/>
      <c r="Y142" s="433"/>
      <c r="Z142" s="433"/>
      <c r="AA142" s="433"/>
      <c r="AB142" s="433"/>
      <c r="AC142" s="433"/>
      <c r="AD142" s="433"/>
      <c r="AE142" s="433"/>
      <c r="AF142" s="433"/>
      <c r="AG142" s="433"/>
      <c r="AH142" s="433"/>
      <c r="AI142" s="433"/>
      <c r="AJ142" s="433"/>
      <c r="AK142" s="427"/>
      <c r="AL142" s="428"/>
      <c r="AM142" s="428"/>
      <c r="AN142" s="428"/>
      <c r="AO142" s="428"/>
      <c r="AP142" s="428"/>
      <c r="AQ142" s="428"/>
      <c r="AR142" s="37"/>
      <c r="AS142" s="37"/>
      <c r="AT142" s="37"/>
      <c r="AU142" s="37"/>
      <c r="AV142" s="37"/>
      <c r="AW142" s="37"/>
      <c r="AX142" s="37"/>
      <c r="AY142" s="37"/>
    </row>
    <row r="143" spans="1:51" ht="15">
      <c r="A143" s="432"/>
      <c r="B143" s="432"/>
      <c r="C143" s="432"/>
      <c r="D143" s="432"/>
      <c r="E143" s="432"/>
      <c r="F143" s="432"/>
      <c r="G143" s="432"/>
      <c r="H143" s="432"/>
      <c r="I143" s="432"/>
      <c r="J143" s="432"/>
      <c r="K143" s="432"/>
      <c r="L143" s="432"/>
      <c r="M143" s="432"/>
      <c r="N143" s="432"/>
      <c r="O143" s="432"/>
      <c r="P143" s="432"/>
      <c r="Q143" s="432"/>
      <c r="R143" s="76"/>
      <c r="S143" s="37"/>
      <c r="T143" s="37"/>
      <c r="U143" s="432"/>
      <c r="V143" s="432"/>
      <c r="W143" s="432"/>
      <c r="X143" s="433"/>
      <c r="Y143" s="433"/>
      <c r="Z143" s="433"/>
      <c r="AA143" s="433"/>
      <c r="AB143" s="433"/>
      <c r="AC143" s="433"/>
      <c r="AD143" s="433"/>
      <c r="AE143" s="433"/>
      <c r="AF143" s="433"/>
      <c r="AG143" s="433"/>
      <c r="AH143" s="433"/>
      <c r="AI143" s="433"/>
      <c r="AJ143" s="433"/>
      <c r="AK143" s="427"/>
      <c r="AL143" s="428"/>
      <c r="AM143" s="428"/>
      <c r="AN143" s="428"/>
      <c r="AO143" s="428"/>
      <c r="AP143" s="428"/>
      <c r="AQ143" s="428"/>
      <c r="AR143" s="37"/>
      <c r="AS143" s="37"/>
      <c r="AT143" s="37"/>
      <c r="AU143" s="37"/>
      <c r="AV143" s="37"/>
      <c r="AW143" s="37"/>
      <c r="AX143" s="37"/>
      <c r="AY143" s="37"/>
    </row>
    <row r="144" spans="1:51" ht="15">
      <c r="A144" s="436"/>
      <c r="B144" s="436"/>
      <c r="C144" s="432"/>
      <c r="D144" s="432"/>
      <c r="E144" s="432"/>
      <c r="F144" s="432"/>
      <c r="G144" s="432"/>
      <c r="H144" s="432"/>
      <c r="I144" s="432"/>
      <c r="J144" s="432"/>
      <c r="K144" s="432"/>
      <c r="L144" s="432"/>
      <c r="M144" s="432"/>
      <c r="N144" s="432"/>
      <c r="O144" s="432"/>
      <c r="P144" s="432"/>
      <c r="Q144" s="432"/>
      <c r="R144" s="76"/>
      <c r="S144" s="37"/>
      <c r="T144" s="37"/>
      <c r="U144" s="436"/>
      <c r="V144" s="432"/>
      <c r="W144" s="432"/>
      <c r="X144" s="433"/>
      <c r="Y144" s="433"/>
      <c r="Z144" s="433"/>
      <c r="AA144" s="433"/>
      <c r="AB144" s="433"/>
      <c r="AC144" s="433"/>
      <c r="AD144" s="433"/>
      <c r="AE144" s="433"/>
      <c r="AF144" s="433"/>
      <c r="AG144" s="433"/>
      <c r="AH144" s="433"/>
      <c r="AI144" s="433"/>
      <c r="AJ144" s="433"/>
      <c r="AK144" s="427"/>
      <c r="AL144" s="428"/>
      <c r="AM144" s="428"/>
      <c r="AN144" s="428"/>
      <c r="AO144" s="428"/>
      <c r="AP144" s="428"/>
      <c r="AQ144" s="428"/>
      <c r="AR144" s="37"/>
      <c r="AS144" s="37"/>
      <c r="AT144" s="37"/>
      <c r="AU144" s="37"/>
      <c r="AV144" s="37"/>
      <c r="AW144" s="37"/>
      <c r="AX144" s="37"/>
      <c r="AY144" s="37"/>
    </row>
    <row r="145" spans="1:51" ht="15">
      <c r="A145" s="432"/>
      <c r="B145" s="432"/>
      <c r="C145" s="432"/>
      <c r="D145" s="432"/>
      <c r="E145" s="432"/>
      <c r="F145" s="432"/>
      <c r="G145" s="432"/>
      <c r="H145" s="432"/>
      <c r="I145" s="432"/>
      <c r="J145" s="432"/>
      <c r="K145" s="432"/>
      <c r="L145" s="432"/>
      <c r="M145" s="432"/>
      <c r="N145" s="432"/>
      <c r="O145" s="432"/>
      <c r="P145" s="432"/>
      <c r="Q145" s="432"/>
      <c r="R145" s="76"/>
      <c r="S145" s="37"/>
      <c r="T145" s="37"/>
      <c r="U145" s="432"/>
      <c r="V145" s="432"/>
      <c r="W145" s="432"/>
      <c r="X145" s="433"/>
      <c r="Y145" s="433"/>
      <c r="Z145" s="433"/>
      <c r="AA145" s="433"/>
      <c r="AB145" s="433"/>
      <c r="AC145" s="433"/>
      <c r="AD145" s="433"/>
      <c r="AE145" s="433"/>
      <c r="AF145" s="433"/>
      <c r="AG145" s="433"/>
      <c r="AH145" s="433"/>
      <c r="AI145" s="433"/>
      <c r="AJ145" s="433"/>
      <c r="AK145" s="427"/>
      <c r="AL145" s="428"/>
      <c r="AM145" s="428"/>
      <c r="AN145" s="428"/>
      <c r="AO145" s="428"/>
      <c r="AP145" s="428"/>
      <c r="AQ145" s="428"/>
      <c r="AR145" s="37"/>
      <c r="AS145" s="37"/>
      <c r="AT145" s="37"/>
      <c r="AU145" s="37"/>
      <c r="AV145" s="37"/>
      <c r="AW145" s="37"/>
      <c r="AX145" s="37"/>
      <c r="AY145" s="37"/>
    </row>
    <row r="146" spans="1:51" ht="15">
      <c r="A146" s="432"/>
      <c r="B146" s="432"/>
      <c r="C146" s="432"/>
      <c r="D146" s="432"/>
      <c r="E146" s="432"/>
      <c r="F146" s="432"/>
      <c r="G146" s="432"/>
      <c r="H146" s="432"/>
      <c r="I146" s="432"/>
      <c r="J146" s="432"/>
      <c r="K146" s="432"/>
      <c r="L146" s="432"/>
      <c r="M146" s="432"/>
      <c r="N146" s="432"/>
      <c r="O146" s="432"/>
      <c r="P146" s="432"/>
      <c r="Q146" s="432"/>
      <c r="R146" s="76"/>
      <c r="S146" s="37"/>
      <c r="T146" s="37"/>
      <c r="U146" s="432"/>
      <c r="V146" s="432"/>
      <c r="W146" s="432"/>
      <c r="X146" s="433"/>
      <c r="Y146" s="433"/>
      <c r="Z146" s="433"/>
      <c r="AA146" s="433"/>
      <c r="AB146" s="433"/>
      <c r="AC146" s="433"/>
      <c r="AD146" s="433"/>
      <c r="AE146" s="433"/>
      <c r="AF146" s="433"/>
      <c r="AG146" s="433"/>
      <c r="AH146" s="433"/>
      <c r="AI146" s="433"/>
      <c r="AJ146" s="433"/>
      <c r="AK146" s="427"/>
      <c r="AL146" s="428"/>
      <c r="AM146" s="428"/>
      <c r="AN146" s="428"/>
      <c r="AO146" s="428"/>
      <c r="AP146" s="428"/>
      <c r="AQ146" s="428"/>
      <c r="AR146" s="37"/>
      <c r="AS146" s="37"/>
      <c r="AT146" s="37"/>
      <c r="AU146" s="37"/>
      <c r="AV146" s="37"/>
      <c r="AW146" s="37"/>
      <c r="AX146" s="37"/>
      <c r="AY146" s="37"/>
    </row>
    <row r="147" spans="1:51" ht="15">
      <c r="A147" s="432"/>
      <c r="B147" s="432"/>
      <c r="C147" s="432"/>
      <c r="D147" s="432"/>
      <c r="E147" s="432"/>
      <c r="F147" s="432"/>
      <c r="G147" s="432"/>
      <c r="H147" s="432"/>
      <c r="I147" s="432"/>
      <c r="J147" s="432"/>
      <c r="K147" s="432"/>
      <c r="L147" s="432"/>
      <c r="M147" s="432"/>
      <c r="N147" s="432"/>
      <c r="O147" s="432"/>
      <c r="P147" s="432"/>
      <c r="Q147" s="432"/>
      <c r="R147" s="76"/>
      <c r="S147" s="37"/>
      <c r="T147" s="37"/>
      <c r="U147" s="432"/>
      <c r="V147" s="432"/>
      <c r="W147" s="432"/>
      <c r="X147" s="433"/>
      <c r="Y147" s="433"/>
      <c r="Z147" s="433"/>
      <c r="AA147" s="433"/>
      <c r="AB147" s="433"/>
      <c r="AC147" s="433"/>
      <c r="AD147" s="433"/>
      <c r="AE147" s="433"/>
      <c r="AF147" s="433"/>
      <c r="AG147" s="433"/>
      <c r="AH147" s="433"/>
      <c r="AI147" s="433"/>
      <c r="AJ147" s="433"/>
      <c r="AK147" s="427"/>
      <c r="AL147" s="428"/>
      <c r="AM147" s="428"/>
      <c r="AN147" s="428"/>
      <c r="AO147" s="428"/>
      <c r="AP147" s="428"/>
      <c r="AQ147" s="428"/>
      <c r="AR147" s="37"/>
      <c r="AS147" s="37"/>
      <c r="AT147" s="37"/>
      <c r="AU147" s="37"/>
      <c r="AV147" s="37"/>
      <c r="AW147" s="37"/>
      <c r="AX147" s="37"/>
      <c r="AY147" s="37"/>
    </row>
    <row r="148" spans="1:51" ht="15">
      <c r="A148" s="432"/>
      <c r="B148" s="432"/>
      <c r="C148" s="432"/>
      <c r="D148" s="432"/>
      <c r="E148" s="432"/>
      <c r="F148" s="432"/>
      <c r="G148" s="432"/>
      <c r="H148" s="432"/>
      <c r="I148" s="432"/>
      <c r="J148" s="432"/>
      <c r="K148" s="432"/>
      <c r="L148" s="432"/>
      <c r="M148" s="432"/>
      <c r="N148" s="432"/>
      <c r="O148" s="432"/>
      <c r="P148" s="432"/>
      <c r="Q148" s="432"/>
      <c r="R148" s="76"/>
      <c r="S148" s="37"/>
      <c r="T148" s="37"/>
      <c r="U148" s="432"/>
      <c r="V148" s="432"/>
      <c r="W148" s="432"/>
      <c r="X148" s="433"/>
      <c r="Y148" s="433"/>
      <c r="Z148" s="433"/>
      <c r="AA148" s="433"/>
      <c r="AB148" s="433"/>
      <c r="AC148" s="433"/>
      <c r="AD148" s="433"/>
      <c r="AE148" s="433"/>
      <c r="AF148" s="433"/>
      <c r="AG148" s="433"/>
      <c r="AH148" s="433"/>
      <c r="AI148" s="433"/>
      <c r="AJ148" s="433"/>
      <c r="AK148" s="427"/>
      <c r="AL148" s="428"/>
      <c r="AM148" s="428"/>
      <c r="AN148" s="428"/>
      <c r="AO148" s="428"/>
      <c r="AP148" s="428"/>
      <c r="AQ148" s="428"/>
      <c r="AR148" s="37"/>
      <c r="AS148" s="37"/>
      <c r="AT148" s="37"/>
      <c r="AU148" s="37"/>
      <c r="AV148" s="37"/>
      <c r="AW148" s="37"/>
      <c r="AX148" s="37"/>
      <c r="AY148" s="37"/>
    </row>
    <row r="149" spans="1:51" ht="15">
      <c r="A149" s="432"/>
      <c r="B149" s="432"/>
      <c r="C149" s="432"/>
      <c r="D149" s="432"/>
      <c r="E149" s="432"/>
      <c r="F149" s="432"/>
      <c r="G149" s="432"/>
      <c r="H149" s="432"/>
      <c r="I149" s="432"/>
      <c r="J149" s="432"/>
      <c r="K149" s="432"/>
      <c r="L149" s="432"/>
      <c r="M149" s="432"/>
      <c r="N149" s="432"/>
      <c r="O149" s="432"/>
      <c r="P149" s="432"/>
      <c r="Q149" s="432"/>
      <c r="R149" s="76"/>
      <c r="S149" s="37"/>
      <c r="T149" s="37"/>
      <c r="U149" s="432"/>
      <c r="V149" s="432"/>
      <c r="W149" s="432"/>
      <c r="X149" s="433"/>
      <c r="Y149" s="433"/>
      <c r="Z149" s="433"/>
      <c r="AA149" s="433"/>
      <c r="AB149" s="433"/>
      <c r="AC149" s="433"/>
      <c r="AD149" s="433"/>
      <c r="AE149" s="433"/>
      <c r="AF149" s="433"/>
      <c r="AG149" s="433"/>
      <c r="AH149" s="433"/>
      <c r="AI149" s="433"/>
      <c r="AJ149" s="433"/>
      <c r="AK149" s="427"/>
      <c r="AL149" s="428"/>
      <c r="AM149" s="428"/>
      <c r="AN149" s="428"/>
      <c r="AO149" s="428"/>
      <c r="AP149" s="428"/>
      <c r="AQ149" s="428"/>
      <c r="AR149" s="37"/>
      <c r="AS149" s="37"/>
      <c r="AT149" s="37"/>
      <c r="AU149" s="37"/>
      <c r="AV149" s="37"/>
      <c r="AW149" s="37"/>
      <c r="AX149" s="37"/>
      <c r="AY149" s="37"/>
    </row>
    <row r="150" spans="1:51" ht="15">
      <c r="A150" s="436"/>
      <c r="B150" s="436"/>
      <c r="C150" s="432"/>
      <c r="D150" s="432"/>
      <c r="E150" s="432"/>
      <c r="F150" s="432"/>
      <c r="G150" s="432"/>
      <c r="H150" s="432"/>
      <c r="I150" s="432"/>
      <c r="J150" s="432"/>
      <c r="K150" s="432"/>
      <c r="L150" s="432"/>
      <c r="M150" s="432"/>
      <c r="N150" s="432"/>
      <c r="O150" s="432"/>
      <c r="P150" s="432"/>
      <c r="Q150" s="432"/>
      <c r="R150" s="76"/>
      <c r="S150" s="37"/>
      <c r="T150" s="37"/>
      <c r="U150" s="436"/>
      <c r="V150" s="432"/>
      <c r="W150" s="432"/>
      <c r="X150" s="433"/>
      <c r="Y150" s="433"/>
      <c r="Z150" s="433"/>
      <c r="AA150" s="433"/>
      <c r="AB150" s="433"/>
      <c r="AC150" s="433"/>
      <c r="AD150" s="433"/>
      <c r="AE150" s="433"/>
      <c r="AF150" s="433"/>
      <c r="AG150" s="433"/>
      <c r="AH150" s="433"/>
      <c r="AI150" s="433"/>
      <c r="AJ150" s="433"/>
      <c r="AK150" s="427"/>
      <c r="AL150" s="428"/>
      <c r="AM150" s="428"/>
      <c r="AN150" s="428"/>
      <c r="AO150" s="428"/>
      <c r="AP150" s="428"/>
      <c r="AQ150" s="428"/>
      <c r="AR150" s="37"/>
      <c r="AS150" s="37"/>
      <c r="AT150" s="37"/>
      <c r="AU150" s="37"/>
      <c r="AV150" s="37"/>
      <c r="AW150" s="37"/>
      <c r="AX150" s="37"/>
      <c r="AY150" s="37"/>
    </row>
    <row r="151" spans="1:51" ht="15">
      <c r="A151" s="432"/>
      <c r="B151" s="432"/>
      <c r="C151" s="432"/>
      <c r="D151" s="432"/>
      <c r="E151" s="432"/>
      <c r="F151" s="432"/>
      <c r="G151" s="432"/>
      <c r="H151" s="432"/>
      <c r="I151" s="432"/>
      <c r="J151" s="432"/>
      <c r="K151" s="432"/>
      <c r="L151" s="432"/>
      <c r="M151" s="432"/>
      <c r="N151" s="432"/>
      <c r="O151" s="432"/>
      <c r="P151" s="432"/>
      <c r="Q151" s="432"/>
      <c r="R151" s="76"/>
      <c r="S151" s="37"/>
      <c r="T151" s="37"/>
      <c r="U151" s="432"/>
      <c r="V151" s="432"/>
      <c r="W151" s="432"/>
      <c r="X151" s="433"/>
      <c r="Y151" s="433"/>
      <c r="Z151" s="433"/>
      <c r="AA151" s="433"/>
      <c r="AB151" s="433"/>
      <c r="AC151" s="433"/>
      <c r="AD151" s="433"/>
      <c r="AE151" s="433"/>
      <c r="AF151" s="433"/>
      <c r="AG151" s="433"/>
      <c r="AH151" s="433"/>
      <c r="AI151" s="433"/>
      <c r="AJ151" s="433"/>
      <c r="AK151" s="427"/>
      <c r="AL151" s="428"/>
      <c r="AM151" s="428"/>
      <c r="AN151" s="428"/>
      <c r="AO151" s="428"/>
      <c r="AP151" s="428"/>
      <c r="AQ151" s="428"/>
      <c r="AR151" s="37"/>
      <c r="AS151" s="37"/>
      <c r="AT151" s="37"/>
      <c r="AU151" s="37"/>
      <c r="AV151" s="37"/>
      <c r="AW151" s="37"/>
      <c r="AX151" s="37"/>
      <c r="AY151" s="37"/>
    </row>
    <row r="152" spans="1:51" ht="15">
      <c r="A152" s="432"/>
      <c r="B152" s="432"/>
      <c r="C152" s="432"/>
      <c r="D152" s="432"/>
      <c r="E152" s="432"/>
      <c r="F152" s="432"/>
      <c r="G152" s="432"/>
      <c r="H152" s="432"/>
      <c r="I152" s="432"/>
      <c r="J152" s="432"/>
      <c r="K152" s="432"/>
      <c r="L152" s="432"/>
      <c r="M152" s="432"/>
      <c r="N152" s="432"/>
      <c r="O152" s="432"/>
      <c r="P152" s="432"/>
      <c r="Q152" s="432"/>
      <c r="R152" s="76"/>
      <c r="S152" s="37"/>
      <c r="T152" s="37"/>
      <c r="U152" s="432"/>
      <c r="V152" s="432"/>
      <c r="W152" s="432"/>
      <c r="X152" s="433"/>
      <c r="Y152" s="433"/>
      <c r="Z152" s="433"/>
      <c r="AA152" s="433"/>
      <c r="AB152" s="433"/>
      <c r="AC152" s="433"/>
      <c r="AD152" s="433"/>
      <c r="AE152" s="433"/>
      <c r="AF152" s="433"/>
      <c r="AG152" s="433"/>
      <c r="AH152" s="433"/>
      <c r="AI152" s="433"/>
      <c r="AJ152" s="433"/>
      <c r="AK152" s="427"/>
      <c r="AL152" s="428"/>
      <c r="AM152" s="428"/>
      <c r="AN152" s="428"/>
      <c r="AO152" s="428"/>
      <c r="AP152" s="428"/>
      <c r="AQ152" s="428"/>
      <c r="AR152" s="37"/>
      <c r="AS152" s="37"/>
      <c r="AT152" s="37"/>
      <c r="AU152" s="37"/>
      <c r="AV152" s="37"/>
      <c r="AW152" s="37"/>
      <c r="AX152" s="37"/>
      <c r="AY152" s="37"/>
    </row>
    <row r="153" spans="1:51" ht="15">
      <c r="A153" s="432"/>
      <c r="B153" s="432"/>
      <c r="C153" s="432"/>
      <c r="D153" s="432"/>
      <c r="E153" s="432"/>
      <c r="F153" s="432"/>
      <c r="G153" s="432"/>
      <c r="H153" s="432"/>
      <c r="I153" s="432"/>
      <c r="J153" s="432"/>
      <c r="K153" s="432"/>
      <c r="L153" s="432"/>
      <c r="M153" s="432"/>
      <c r="N153" s="432"/>
      <c r="O153" s="432"/>
      <c r="P153" s="432"/>
      <c r="Q153" s="432"/>
      <c r="R153" s="76"/>
      <c r="S153" s="37"/>
      <c r="T153" s="37"/>
      <c r="U153" s="432"/>
      <c r="V153" s="432"/>
      <c r="W153" s="432"/>
      <c r="X153" s="433"/>
      <c r="Y153" s="433"/>
      <c r="Z153" s="433"/>
      <c r="AA153" s="433"/>
      <c r="AB153" s="433"/>
      <c r="AC153" s="433"/>
      <c r="AD153" s="433"/>
      <c r="AE153" s="433"/>
      <c r="AF153" s="433"/>
      <c r="AG153" s="433"/>
      <c r="AH153" s="433"/>
      <c r="AI153" s="433"/>
      <c r="AJ153" s="433"/>
      <c r="AK153" s="427"/>
      <c r="AL153" s="428"/>
      <c r="AM153" s="428"/>
      <c r="AN153" s="428"/>
      <c r="AO153" s="428"/>
      <c r="AP153" s="428"/>
      <c r="AQ153" s="428"/>
      <c r="AR153" s="37"/>
      <c r="AS153" s="37"/>
      <c r="AT153" s="37"/>
      <c r="AU153" s="37"/>
      <c r="AV153" s="37"/>
      <c r="AW153" s="37"/>
      <c r="AX153" s="37"/>
      <c r="AY153" s="37"/>
    </row>
    <row r="154" spans="1:51" ht="15">
      <c r="A154" s="432"/>
      <c r="B154" s="432"/>
      <c r="C154" s="432"/>
      <c r="D154" s="432"/>
      <c r="E154" s="432"/>
      <c r="F154" s="432"/>
      <c r="G154" s="432"/>
      <c r="H154" s="432"/>
      <c r="I154" s="432"/>
      <c r="J154" s="432"/>
      <c r="K154" s="432"/>
      <c r="L154" s="432"/>
      <c r="M154" s="432"/>
      <c r="N154" s="432"/>
      <c r="O154" s="432"/>
      <c r="P154" s="432"/>
      <c r="Q154" s="432"/>
      <c r="R154" s="76"/>
      <c r="S154" s="37"/>
      <c r="T154" s="37"/>
      <c r="U154" s="432"/>
      <c r="V154" s="432"/>
      <c r="W154" s="432"/>
      <c r="X154" s="433"/>
      <c r="Y154" s="433"/>
      <c r="Z154" s="433"/>
      <c r="AA154" s="433"/>
      <c r="AB154" s="433"/>
      <c r="AC154" s="433"/>
      <c r="AD154" s="433"/>
      <c r="AE154" s="433"/>
      <c r="AF154" s="433"/>
      <c r="AG154" s="433"/>
      <c r="AH154" s="433"/>
      <c r="AI154" s="433"/>
      <c r="AJ154" s="433"/>
      <c r="AK154" s="427"/>
      <c r="AL154" s="428"/>
      <c r="AM154" s="428"/>
      <c r="AN154" s="428"/>
      <c r="AO154" s="428"/>
      <c r="AP154" s="428"/>
      <c r="AQ154" s="428"/>
      <c r="AR154" s="37"/>
      <c r="AS154" s="37"/>
      <c r="AT154" s="37"/>
      <c r="AU154" s="37"/>
      <c r="AV154" s="37"/>
      <c r="AW154" s="37"/>
      <c r="AX154" s="37"/>
      <c r="AY154" s="37"/>
    </row>
    <row r="155" spans="1:51" ht="15">
      <c r="A155" s="432"/>
      <c r="B155" s="432"/>
      <c r="C155" s="432"/>
      <c r="D155" s="432"/>
      <c r="E155" s="432"/>
      <c r="F155" s="432"/>
      <c r="G155" s="432"/>
      <c r="H155" s="432"/>
      <c r="I155" s="432"/>
      <c r="J155" s="432"/>
      <c r="K155" s="432"/>
      <c r="L155" s="432"/>
      <c r="M155" s="432"/>
      <c r="N155" s="432"/>
      <c r="O155" s="432"/>
      <c r="P155" s="432"/>
      <c r="Q155" s="432"/>
      <c r="R155" s="76"/>
      <c r="S155" s="37"/>
      <c r="T155" s="37"/>
      <c r="U155" s="432"/>
      <c r="V155" s="432"/>
      <c r="W155" s="432"/>
      <c r="X155" s="433"/>
      <c r="Y155" s="433"/>
      <c r="Z155" s="433"/>
      <c r="AA155" s="433"/>
      <c r="AB155" s="433"/>
      <c r="AC155" s="433"/>
      <c r="AD155" s="433"/>
      <c r="AE155" s="433"/>
      <c r="AF155" s="433"/>
      <c r="AG155" s="433"/>
      <c r="AH155" s="433"/>
      <c r="AI155" s="433"/>
      <c r="AJ155" s="433"/>
      <c r="AK155" s="427"/>
      <c r="AL155" s="428"/>
      <c r="AM155" s="428"/>
      <c r="AN155" s="428"/>
      <c r="AO155" s="428"/>
      <c r="AP155" s="428"/>
      <c r="AQ155" s="428"/>
      <c r="AR155" s="37"/>
      <c r="AS155" s="37"/>
      <c r="AT155" s="37"/>
      <c r="AU155" s="37"/>
      <c r="AV155" s="37"/>
      <c r="AW155" s="37"/>
      <c r="AX155" s="37"/>
      <c r="AY155" s="37"/>
    </row>
    <row r="156" spans="1:51" ht="15">
      <c r="A156" s="436"/>
      <c r="B156" s="436"/>
      <c r="C156" s="432"/>
      <c r="D156" s="432"/>
      <c r="E156" s="432"/>
      <c r="F156" s="432"/>
      <c r="G156" s="432"/>
      <c r="H156" s="432"/>
      <c r="I156" s="432"/>
      <c r="J156" s="432"/>
      <c r="K156" s="432"/>
      <c r="L156" s="432"/>
      <c r="M156" s="432"/>
      <c r="N156" s="432"/>
      <c r="O156" s="432"/>
      <c r="P156" s="432"/>
      <c r="Q156" s="432"/>
      <c r="R156" s="76"/>
      <c r="S156" s="37"/>
      <c r="T156" s="37"/>
      <c r="U156" s="436"/>
      <c r="V156" s="432"/>
      <c r="W156" s="432"/>
      <c r="X156" s="433"/>
      <c r="Y156" s="433"/>
      <c r="Z156" s="433"/>
      <c r="AA156" s="433"/>
      <c r="AB156" s="433"/>
      <c r="AC156" s="433"/>
      <c r="AD156" s="433"/>
      <c r="AE156" s="433"/>
      <c r="AF156" s="433"/>
      <c r="AG156" s="433"/>
      <c r="AH156" s="433"/>
      <c r="AI156" s="433"/>
      <c r="AJ156" s="433"/>
      <c r="AK156" s="427"/>
      <c r="AL156" s="428"/>
      <c r="AM156" s="428"/>
      <c r="AN156" s="428"/>
      <c r="AO156" s="428"/>
      <c r="AP156" s="428"/>
      <c r="AQ156" s="428"/>
      <c r="AR156" s="37"/>
      <c r="AS156" s="37"/>
      <c r="AT156" s="37"/>
      <c r="AU156" s="37"/>
      <c r="AV156" s="37"/>
      <c r="AW156" s="37"/>
      <c r="AX156" s="37"/>
      <c r="AY156" s="37"/>
    </row>
    <row r="157" spans="1:51" ht="15">
      <c r="A157" s="432"/>
      <c r="B157" s="432"/>
      <c r="C157" s="432"/>
      <c r="D157" s="432"/>
      <c r="E157" s="432"/>
      <c r="F157" s="432"/>
      <c r="G157" s="432"/>
      <c r="H157" s="432"/>
      <c r="I157" s="432"/>
      <c r="J157" s="432"/>
      <c r="K157" s="432"/>
      <c r="L157" s="432"/>
      <c r="M157" s="432"/>
      <c r="N157" s="432"/>
      <c r="O157" s="432"/>
      <c r="P157" s="432"/>
      <c r="Q157" s="432"/>
      <c r="R157" s="76"/>
      <c r="S157" s="37"/>
      <c r="T157" s="37"/>
      <c r="U157" s="432"/>
      <c r="V157" s="432"/>
      <c r="W157" s="432"/>
      <c r="X157" s="433"/>
      <c r="Y157" s="433"/>
      <c r="Z157" s="433"/>
      <c r="AA157" s="433"/>
      <c r="AB157" s="433"/>
      <c r="AC157" s="433"/>
      <c r="AD157" s="433"/>
      <c r="AE157" s="433"/>
      <c r="AF157" s="433"/>
      <c r="AG157" s="433"/>
      <c r="AH157" s="433"/>
      <c r="AI157" s="433"/>
      <c r="AJ157" s="433"/>
      <c r="AK157" s="427"/>
      <c r="AL157" s="428"/>
      <c r="AM157" s="428"/>
      <c r="AN157" s="428"/>
      <c r="AO157" s="428"/>
      <c r="AP157" s="428"/>
      <c r="AQ157" s="428"/>
      <c r="AR157" s="37"/>
      <c r="AS157" s="37"/>
      <c r="AT157" s="37"/>
      <c r="AU157" s="37"/>
      <c r="AV157" s="37"/>
      <c r="AW157" s="37"/>
      <c r="AX157" s="37"/>
      <c r="AY157" s="37"/>
    </row>
    <row r="158" spans="1:51" ht="15">
      <c r="A158" s="432"/>
      <c r="B158" s="432"/>
      <c r="C158" s="432"/>
      <c r="D158" s="432"/>
      <c r="E158" s="432"/>
      <c r="F158" s="432"/>
      <c r="G158" s="432"/>
      <c r="H158" s="432"/>
      <c r="I158" s="432"/>
      <c r="J158" s="432"/>
      <c r="K158" s="432"/>
      <c r="L158" s="432"/>
      <c r="M158" s="432"/>
      <c r="N158" s="432"/>
      <c r="O158" s="432"/>
      <c r="P158" s="432"/>
      <c r="Q158" s="432"/>
      <c r="R158" s="76"/>
      <c r="S158" s="37"/>
      <c r="T158" s="37"/>
      <c r="U158" s="432"/>
      <c r="V158" s="432"/>
      <c r="W158" s="432"/>
      <c r="X158" s="433"/>
      <c r="Y158" s="433"/>
      <c r="Z158" s="433"/>
      <c r="AA158" s="433"/>
      <c r="AB158" s="433"/>
      <c r="AC158" s="433"/>
      <c r="AD158" s="433"/>
      <c r="AE158" s="433"/>
      <c r="AF158" s="433"/>
      <c r="AG158" s="433"/>
      <c r="AH158" s="433"/>
      <c r="AI158" s="433"/>
      <c r="AJ158" s="433"/>
      <c r="AK158" s="427"/>
      <c r="AL158" s="428"/>
      <c r="AM158" s="428"/>
      <c r="AN158" s="428"/>
      <c r="AO158" s="428"/>
      <c r="AP158" s="428"/>
      <c r="AQ158" s="428"/>
      <c r="AR158" s="37"/>
      <c r="AS158" s="37"/>
      <c r="AT158" s="37"/>
      <c r="AU158" s="37"/>
      <c r="AV158" s="37"/>
      <c r="AW158" s="37"/>
      <c r="AX158" s="37"/>
      <c r="AY158" s="37"/>
    </row>
    <row r="159" spans="1:37" ht="14.25">
      <c r="A159" s="439"/>
      <c r="B159" s="439"/>
      <c r="C159" s="439"/>
      <c r="D159" s="439"/>
      <c r="E159" s="439"/>
      <c r="F159" s="439"/>
      <c r="G159" s="439"/>
      <c r="H159" s="439"/>
      <c r="I159" s="439"/>
      <c r="J159" s="439"/>
      <c r="K159" s="439"/>
      <c r="L159" s="439"/>
      <c r="M159" s="439"/>
      <c r="N159" s="439"/>
      <c r="O159" s="439"/>
      <c r="P159" s="439"/>
      <c r="Q159" s="439"/>
      <c r="R159" s="318"/>
      <c r="U159" s="439"/>
      <c r="V159" s="439"/>
      <c r="W159" s="439"/>
      <c r="X159" s="440"/>
      <c r="Y159" s="440"/>
      <c r="Z159" s="440"/>
      <c r="AA159" s="440"/>
      <c r="AB159" s="440"/>
      <c r="AC159" s="440"/>
      <c r="AD159" s="440"/>
      <c r="AE159" s="440"/>
      <c r="AF159" s="440"/>
      <c r="AG159" s="440"/>
      <c r="AH159" s="440"/>
      <c r="AI159" s="440"/>
      <c r="AJ159" s="440"/>
      <c r="AK159" s="441"/>
    </row>
    <row r="160" spans="1:37" ht="14.25">
      <c r="A160" s="439"/>
      <c r="B160" s="439"/>
      <c r="C160" s="439"/>
      <c r="D160" s="439"/>
      <c r="E160" s="439"/>
      <c r="F160" s="439"/>
      <c r="G160" s="439"/>
      <c r="H160" s="439"/>
      <c r="I160" s="439"/>
      <c r="J160" s="439"/>
      <c r="K160" s="439"/>
      <c r="L160" s="439"/>
      <c r="M160" s="439"/>
      <c r="N160" s="439"/>
      <c r="O160" s="439"/>
      <c r="P160" s="439"/>
      <c r="Q160" s="439"/>
      <c r="R160" s="318"/>
      <c r="U160" s="439"/>
      <c r="V160" s="439"/>
      <c r="W160" s="439"/>
      <c r="X160" s="440"/>
      <c r="Y160" s="440"/>
      <c r="Z160" s="440"/>
      <c r="AA160" s="440"/>
      <c r="AB160" s="440"/>
      <c r="AC160" s="440"/>
      <c r="AD160" s="440"/>
      <c r="AE160" s="440"/>
      <c r="AF160" s="440"/>
      <c r="AG160" s="440"/>
      <c r="AH160" s="440"/>
      <c r="AI160" s="440"/>
      <c r="AJ160" s="440"/>
      <c r="AK160" s="441"/>
    </row>
    <row r="161" spans="1:37" ht="14.25">
      <c r="A161" s="439"/>
      <c r="B161" s="439"/>
      <c r="C161" s="439"/>
      <c r="D161" s="439"/>
      <c r="E161" s="439"/>
      <c r="F161" s="439"/>
      <c r="G161" s="439"/>
      <c r="H161" s="439"/>
      <c r="I161" s="439"/>
      <c r="J161" s="439"/>
      <c r="K161" s="439"/>
      <c r="L161" s="439"/>
      <c r="M161" s="439"/>
      <c r="N161" s="439"/>
      <c r="O161" s="439"/>
      <c r="P161" s="439"/>
      <c r="Q161" s="439"/>
      <c r="R161" s="318"/>
      <c r="U161" s="439"/>
      <c r="V161" s="439"/>
      <c r="W161" s="439"/>
      <c r="X161" s="440"/>
      <c r="Y161" s="440"/>
      <c r="Z161" s="440"/>
      <c r="AA161" s="440"/>
      <c r="AB161" s="440"/>
      <c r="AC161" s="440"/>
      <c r="AD161" s="440"/>
      <c r="AE161" s="440"/>
      <c r="AF161" s="440"/>
      <c r="AG161" s="440"/>
      <c r="AH161" s="440"/>
      <c r="AI161" s="440"/>
      <c r="AJ161" s="440"/>
      <c r="AK161" s="441"/>
    </row>
    <row r="162" spans="1:37" ht="14.25">
      <c r="A162" s="442"/>
      <c r="B162" s="442"/>
      <c r="C162" s="439"/>
      <c r="D162" s="439"/>
      <c r="E162" s="439"/>
      <c r="F162" s="439"/>
      <c r="G162" s="439"/>
      <c r="H162" s="439"/>
      <c r="I162" s="439"/>
      <c r="J162" s="439"/>
      <c r="K162" s="439"/>
      <c r="L162" s="439"/>
      <c r="M162" s="439"/>
      <c r="N162" s="439"/>
      <c r="O162" s="439"/>
      <c r="P162" s="439"/>
      <c r="Q162" s="439"/>
      <c r="R162" s="318"/>
      <c r="U162" s="442"/>
      <c r="V162" s="439"/>
      <c r="W162" s="439"/>
      <c r="X162" s="440"/>
      <c r="Y162" s="440"/>
      <c r="Z162" s="440"/>
      <c r="AA162" s="440"/>
      <c r="AB162" s="440"/>
      <c r="AC162" s="440"/>
      <c r="AD162" s="440"/>
      <c r="AE162" s="440"/>
      <c r="AF162" s="440"/>
      <c r="AG162" s="440"/>
      <c r="AH162" s="440"/>
      <c r="AI162" s="440"/>
      <c r="AJ162" s="440"/>
      <c r="AK162" s="441"/>
    </row>
    <row r="163" spans="1:37" ht="14.25">
      <c r="A163" s="439"/>
      <c r="B163" s="439"/>
      <c r="C163" s="439"/>
      <c r="D163" s="439"/>
      <c r="E163" s="439"/>
      <c r="F163" s="439"/>
      <c r="G163" s="439"/>
      <c r="H163" s="439"/>
      <c r="I163" s="439"/>
      <c r="J163" s="439"/>
      <c r="K163" s="439"/>
      <c r="L163" s="439"/>
      <c r="M163" s="439"/>
      <c r="N163" s="439"/>
      <c r="O163" s="439"/>
      <c r="P163" s="439"/>
      <c r="Q163" s="439"/>
      <c r="R163" s="318"/>
      <c r="U163" s="439"/>
      <c r="V163" s="439"/>
      <c r="W163" s="439"/>
      <c r="X163" s="440"/>
      <c r="Y163" s="440"/>
      <c r="Z163" s="440"/>
      <c r="AA163" s="440"/>
      <c r="AB163" s="440"/>
      <c r="AC163" s="440"/>
      <c r="AD163" s="440"/>
      <c r="AE163" s="440"/>
      <c r="AF163" s="440"/>
      <c r="AG163" s="440"/>
      <c r="AH163" s="440"/>
      <c r="AI163" s="440"/>
      <c r="AJ163" s="440"/>
      <c r="AK163" s="441"/>
    </row>
    <row r="164" spans="1:37" ht="14.25">
      <c r="A164" s="439"/>
      <c r="B164" s="439"/>
      <c r="C164" s="439"/>
      <c r="D164" s="439"/>
      <c r="E164" s="439"/>
      <c r="F164" s="439"/>
      <c r="G164" s="439"/>
      <c r="H164" s="439"/>
      <c r="I164" s="439"/>
      <c r="J164" s="439"/>
      <c r="K164" s="439"/>
      <c r="L164" s="439"/>
      <c r="M164" s="439"/>
      <c r="N164" s="439"/>
      <c r="O164" s="439"/>
      <c r="P164" s="439"/>
      <c r="Q164" s="439"/>
      <c r="R164" s="318"/>
      <c r="U164" s="439"/>
      <c r="V164" s="439"/>
      <c r="W164" s="439"/>
      <c r="X164" s="440"/>
      <c r="Y164" s="440"/>
      <c r="Z164" s="440"/>
      <c r="AA164" s="440"/>
      <c r="AB164" s="440"/>
      <c r="AC164" s="440"/>
      <c r="AD164" s="440"/>
      <c r="AE164" s="440"/>
      <c r="AF164" s="440"/>
      <c r="AG164" s="440"/>
      <c r="AH164" s="440"/>
      <c r="AI164" s="440"/>
      <c r="AJ164" s="440"/>
      <c r="AK164" s="441"/>
    </row>
    <row r="165" spans="1:37" ht="14.25">
      <c r="A165" s="439"/>
      <c r="B165" s="439"/>
      <c r="C165" s="439"/>
      <c r="D165" s="439"/>
      <c r="E165" s="439"/>
      <c r="F165" s="439"/>
      <c r="G165" s="439"/>
      <c r="H165" s="439"/>
      <c r="I165" s="439"/>
      <c r="J165" s="439"/>
      <c r="K165" s="439"/>
      <c r="L165" s="439"/>
      <c r="M165" s="439"/>
      <c r="N165" s="439"/>
      <c r="O165" s="439"/>
      <c r="P165" s="439"/>
      <c r="Q165" s="439"/>
      <c r="R165" s="318"/>
      <c r="U165" s="439"/>
      <c r="V165" s="439"/>
      <c r="W165" s="439"/>
      <c r="X165" s="440"/>
      <c r="Y165" s="440"/>
      <c r="Z165" s="440"/>
      <c r="AA165" s="440"/>
      <c r="AB165" s="440"/>
      <c r="AC165" s="440"/>
      <c r="AD165" s="440"/>
      <c r="AE165" s="440"/>
      <c r="AF165" s="440"/>
      <c r="AG165" s="440"/>
      <c r="AH165" s="440"/>
      <c r="AI165" s="440"/>
      <c r="AJ165" s="440"/>
      <c r="AK165" s="441"/>
    </row>
    <row r="166" spans="1:37" ht="14.25">
      <c r="A166" s="439"/>
      <c r="B166" s="439"/>
      <c r="C166" s="439"/>
      <c r="D166" s="439"/>
      <c r="E166" s="439"/>
      <c r="F166" s="439"/>
      <c r="G166" s="439"/>
      <c r="H166" s="439"/>
      <c r="I166" s="439"/>
      <c r="J166" s="439"/>
      <c r="K166" s="439"/>
      <c r="L166" s="439"/>
      <c r="M166" s="439"/>
      <c r="N166" s="439"/>
      <c r="O166" s="439"/>
      <c r="P166" s="439"/>
      <c r="Q166" s="439"/>
      <c r="R166" s="318"/>
      <c r="U166" s="439"/>
      <c r="V166" s="439"/>
      <c r="W166" s="439"/>
      <c r="X166" s="440"/>
      <c r="Y166" s="440"/>
      <c r="Z166" s="440"/>
      <c r="AA166" s="440"/>
      <c r="AB166" s="440"/>
      <c r="AC166" s="440"/>
      <c r="AD166" s="440"/>
      <c r="AE166" s="440"/>
      <c r="AF166" s="440"/>
      <c r="AG166" s="440"/>
      <c r="AH166" s="440"/>
      <c r="AI166" s="440"/>
      <c r="AJ166" s="440"/>
      <c r="AK166" s="441"/>
    </row>
    <row r="167" spans="1:37" ht="14.25">
      <c r="A167" s="318"/>
      <c r="B167" s="318"/>
      <c r="C167" s="318"/>
      <c r="D167" s="318"/>
      <c r="E167" s="318"/>
      <c r="F167" s="318"/>
      <c r="G167" s="318"/>
      <c r="H167" s="318"/>
      <c r="I167" s="318"/>
      <c r="J167" s="318"/>
      <c r="K167" s="318"/>
      <c r="L167" s="318"/>
      <c r="M167" s="318"/>
      <c r="N167" s="318"/>
      <c r="O167" s="318"/>
      <c r="P167" s="318"/>
      <c r="Q167" s="318"/>
      <c r="R167" s="318"/>
      <c r="U167" s="318"/>
      <c r="V167" s="318"/>
      <c r="W167" s="318"/>
      <c r="X167" s="441"/>
      <c r="Y167" s="441"/>
      <c r="Z167" s="441"/>
      <c r="AA167" s="441"/>
      <c r="AB167" s="441"/>
      <c r="AC167" s="441"/>
      <c r="AD167" s="441"/>
      <c r="AE167" s="441"/>
      <c r="AF167" s="441"/>
      <c r="AG167" s="441"/>
      <c r="AH167" s="441"/>
      <c r="AI167" s="441"/>
      <c r="AJ167" s="441"/>
      <c r="AK167" s="441"/>
    </row>
    <row r="168" spans="1:18" ht="14.25">
      <c r="A168" s="318"/>
      <c r="B168" s="318"/>
      <c r="C168" s="318"/>
      <c r="D168" s="318"/>
      <c r="E168" s="318"/>
      <c r="F168" s="318"/>
      <c r="G168" s="318"/>
      <c r="H168" s="318"/>
      <c r="I168" s="318"/>
      <c r="J168" s="318"/>
      <c r="K168" s="318"/>
      <c r="L168" s="318"/>
      <c r="M168" s="318"/>
      <c r="N168" s="318"/>
      <c r="O168" s="318"/>
      <c r="P168" s="318"/>
      <c r="Q168" s="318"/>
      <c r="R168" s="318"/>
    </row>
  </sheetData>
  <sheetProtection selectLockedCells="1"/>
  <mergeCells count="13">
    <mergeCell ref="A53:B53"/>
    <mergeCell ref="A54:B54"/>
    <mergeCell ref="A55:B55"/>
    <mergeCell ref="A56:B56"/>
    <mergeCell ref="A57:B57"/>
    <mergeCell ref="A58:B58"/>
    <mergeCell ref="A1:E1"/>
    <mergeCell ref="A2:G2"/>
    <mergeCell ref="A12:B12"/>
    <mergeCell ref="A26:B26"/>
    <mergeCell ref="A3:R3"/>
    <mergeCell ref="A6:B6"/>
    <mergeCell ref="A7:B7"/>
  </mergeCells>
  <conditionalFormatting sqref="B49 D60:R60 D50:AQ59 A50:B52 C50:C51 A47:AQ48 A59:B59 A53">
    <cfRule type="expression" priority="14" dxfId="13" stopIfTrue="1">
      <formula>$AZ$48</formula>
    </cfRule>
  </conditionalFormatting>
  <conditionalFormatting sqref="A61:D61 A60:B60">
    <cfRule type="expression" priority="16" dxfId="13" stopIfTrue="1">
      <formula>$AZ$49</formula>
    </cfRule>
  </conditionalFormatting>
  <conditionalFormatting sqref="S49:AR49">
    <cfRule type="expression" priority="13" dxfId="13" stopIfTrue="1">
      <formula>$AZ$48</formula>
    </cfRule>
  </conditionalFormatting>
  <conditionalFormatting sqref="A49">
    <cfRule type="expression" priority="8" dxfId="13" stopIfTrue="1">
      <formula>$AZ$48</formula>
    </cfRule>
  </conditionalFormatting>
  <conditionalFormatting sqref="D49:R49">
    <cfRule type="expression" priority="6" dxfId="13" stopIfTrue="1">
      <formula>$AZ$48</formula>
    </cfRule>
  </conditionalFormatting>
  <conditionalFormatting sqref="A54">
    <cfRule type="expression" priority="5" dxfId="13" stopIfTrue="1">
      <formula>$AZ$48</formula>
    </cfRule>
  </conditionalFormatting>
  <conditionalFormatting sqref="A55">
    <cfRule type="expression" priority="4" dxfId="13" stopIfTrue="1">
      <formula>$AZ$48</formula>
    </cfRule>
  </conditionalFormatting>
  <conditionalFormatting sqref="A56">
    <cfRule type="expression" priority="3" dxfId="13" stopIfTrue="1">
      <formula>$AZ$48</formula>
    </cfRule>
  </conditionalFormatting>
  <conditionalFormatting sqref="A57">
    <cfRule type="expression" priority="2" dxfId="13" stopIfTrue="1">
      <formula>$AZ$48</formula>
    </cfRule>
  </conditionalFormatting>
  <conditionalFormatting sqref="A58">
    <cfRule type="expression" priority="1" dxfId="13" stopIfTrue="1">
      <formula>$AZ$48</formula>
    </cfRule>
  </conditionalFormatting>
  <printOptions/>
  <pageMargins left="0.7" right="0.7" top="0.75" bottom="0.75" header="0.3" footer="0.3"/>
  <pageSetup fitToHeight="0" fitToWidth="1" horizontalDpi="600" verticalDpi="600" orientation="landscape" scale="40" r:id="rId3"/>
  <legacyDrawing r:id="rId2"/>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O168"/>
  <sheetViews>
    <sheetView tabSelected="1" view="pageBreakPreview" zoomScale="85" zoomScaleNormal="115" zoomScaleSheetLayoutView="85" zoomScalePageLayoutView="0" workbookViewId="0" topLeftCell="A1">
      <selection activeCell="K11" sqref="K11:N11"/>
    </sheetView>
  </sheetViews>
  <sheetFormatPr defaultColWidth="9.140625" defaultRowHeight="15"/>
  <cols>
    <col min="1" max="6" width="9.140625" style="76" customWidth="1"/>
    <col min="7" max="7" width="10.7109375" style="76" customWidth="1"/>
    <col min="8" max="12" width="9.140625" style="76" customWidth="1"/>
    <col min="13" max="13" width="21.8515625" style="76" customWidth="1"/>
    <col min="14" max="14" width="30.28125" style="76" customWidth="1"/>
    <col min="15" max="16384" width="9.140625" style="76" customWidth="1"/>
  </cols>
  <sheetData>
    <row r="1" spans="1:14" ht="30" customHeight="1">
      <c r="A1" s="443" t="str">
        <f>'Proforma - 20 Years'!A1:E1</f>
        <v>Project Name - Applicant Name</v>
      </c>
      <c r="B1" s="444"/>
      <c r="C1" s="444"/>
      <c r="D1" s="444"/>
      <c r="E1" s="444"/>
      <c r="F1" s="444"/>
      <c r="G1" s="444"/>
      <c r="H1" s="444"/>
      <c r="I1" s="444"/>
      <c r="J1" s="444"/>
      <c r="K1" s="444"/>
      <c r="L1" s="444"/>
      <c r="M1" s="444"/>
      <c r="N1" s="445"/>
    </row>
    <row r="2" spans="1:3" ht="15.75" customHeight="1">
      <c r="A2" s="444" t="s">
        <v>387</v>
      </c>
      <c r="B2" s="444"/>
      <c r="C2" s="444"/>
    </row>
    <row r="3" ht="15.75" customHeight="1"/>
    <row r="4" spans="1:14" ht="15.75" customHeight="1">
      <c r="A4" s="484"/>
      <c r="B4" s="485"/>
      <c r="C4" s="485"/>
      <c r="D4" s="485"/>
      <c r="E4" s="485"/>
      <c r="F4" s="485"/>
      <c r="G4" s="485"/>
      <c r="H4" s="485"/>
      <c r="I4" s="485"/>
      <c r="J4" s="485"/>
      <c r="K4" s="485"/>
      <c r="L4" s="485"/>
      <c r="M4" s="485"/>
      <c r="N4" s="486"/>
    </row>
    <row r="5" ht="15.75" customHeight="1"/>
    <row r="6" spans="1:14" ht="15.75" customHeight="1">
      <c r="A6" s="446" t="s">
        <v>385</v>
      </c>
      <c r="B6" s="447"/>
      <c r="C6" s="447"/>
      <c r="D6" s="447"/>
      <c r="E6" s="447"/>
      <c r="F6" s="448"/>
      <c r="G6" s="448"/>
      <c r="H6" s="448"/>
      <c r="I6" s="448"/>
      <c r="J6" s="448"/>
      <c r="K6" s="448"/>
      <c r="L6" s="448"/>
      <c r="M6" s="448"/>
      <c r="N6" s="449"/>
    </row>
    <row r="7" spans="1:14" ht="15.75" customHeight="1">
      <c r="A7" s="450" t="s">
        <v>401</v>
      </c>
      <c r="B7" s="451"/>
      <c r="C7" s="451"/>
      <c r="D7" s="451"/>
      <c r="E7" s="452"/>
      <c r="F7" s="453"/>
      <c r="G7" s="453"/>
      <c r="H7" s="453"/>
      <c r="I7" s="453"/>
      <c r="J7" s="453"/>
      <c r="K7" s="453"/>
      <c r="L7" s="453"/>
      <c r="M7" s="453"/>
      <c r="N7" s="454"/>
    </row>
    <row r="8" spans="1:15" ht="15.75" customHeight="1">
      <c r="A8" s="450" t="s">
        <v>389</v>
      </c>
      <c r="B8" s="451"/>
      <c r="C8" s="451"/>
      <c r="D8" s="451"/>
      <c r="E8" s="452"/>
      <c r="F8" s="455"/>
      <c r="G8" s="811" t="s">
        <v>390</v>
      </c>
      <c r="H8" s="803"/>
      <c r="I8" s="803"/>
      <c r="J8" s="803"/>
      <c r="K8" s="803"/>
      <c r="L8" s="812"/>
      <c r="M8" s="813"/>
      <c r="N8" s="814"/>
      <c r="O8" s="456"/>
    </row>
    <row r="9" spans="1:15" ht="15.75" customHeight="1">
      <c r="A9" s="450" t="s">
        <v>409</v>
      </c>
      <c r="B9" s="451"/>
      <c r="C9" s="451"/>
      <c r="D9" s="451"/>
      <c r="E9" s="452"/>
      <c r="F9" s="453"/>
      <c r="G9" s="453"/>
      <c r="H9" s="453"/>
      <c r="I9" s="453"/>
      <c r="J9" s="453"/>
      <c r="K9" s="453"/>
      <c r="L9" s="453"/>
      <c r="M9" s="453"/>
      <c r="N9" s="454"/>
      <c r="O9" s="456"/>
    </row>
    <row r="10" spans="1:15" ht="15.75" customHeight="1">
      <c r="A10" s="450" t="s">
        <v>402</v>
      </c>
      <c r="B10" s="451"/>
      <c r="C10" s="451"/>
      <c r="D10" s="451"/>
      <c r="E10" s="452"/>
      <c r="F10" s="453"/>
      <c r="G10" s="453"/>
      <c r="H10" s="453"/>
      <c r="I10" s="453"/>
      <c r="J10" s="453"/>
      <c r="K10" s="453"/>
      <c r="L10" s="453"/>
      <c r="M10" s="453"/>
      <c r="N10" s="454"/>
      <c r="O10" s="456"/>
    </row>
    <row r="11" spans="1:15" ht="15.75" customHeight="1">
      <c r="A11" s="450" t="s">
        <v>403</v>
      </c>
      <c r="B11" s="451"/>
      <c r="C11" s="451"/>
      <c r="D11" s="451"/>
      <c r="E11" s="452"/>
      <c r="F11" s="796"/>
      <c r="G11" s="805"/>
      <c r="H11" s="802" t="s">
        <v>408</v>
      </c>
      <c r="I11" s="803"/>
      <c r="J11" s="804"/>
      <c r="K11" s="800"/>
      <c r="L11" s="813"/>
      <c r="M11" s="813"/>
      <c r="N11" s="814"/>
      <c r="O11" s="456"/>
    </row>
    <row r="12" spans="1:15" ht="15.75" customHeight="1">
      <c r="A12" s="825" t="s">
        <v>669</v>
      </c>
      <c r="B12" s="563"/>
      <c r="C12" s="563"/>
      <c r="D12" s="563"/>
      <c r="E12" s="563"/>
      <c r="F12" s="563"/>
      <c r="G12" s="563"/>
      <c r="H12" s="563"/>
      <c r="I12" s="563"/>
      <c r="J12" s="563"/>
      <c r="K12" s="563"/>
      <c r="L12" s="563"/>
      <c r="M12" s="563"/>
      <c r="N12" s="457">
        <v>5</v>
      </c>
      <c r="O12" s="456"/>
    </row>
    <row r="13" spans="1:15" ht="15.75" customHeight="1">
      <c r="A13" s="825" t="s">
        <v>668</v>
      </c>
      <c r="B13" s="563"/>
      <c r="C13" s="563"/>
      <c r="D13" s="563"/>
      <c r="E13" s="563"/>
      <c r="F13" s="563"/>
      <c r="G13" s="563"/>
      <c r="H13" s="563"/>
      <c r="I13" s="563"/>
      <c r="J13" s="563"/>
      <c r="K13" s="563"/>
      <c r="L13" s="563"/>
      <c r="M13" s="563"/>
      <c r="N13" s="457">
        <v>5</v>
      </c>
      <c r="O13" s="456"/>
    </row>
    <row r="14" spans="1:15" ht="15.75" customHeight="1">
      <c r="A14" s="798" t="s">
        <v>410</v>
      </c>
      <c r="B14" s="563"/>
      <c r="C14" s="563"/>
      <c r="D14" s="563"/>
      <c r="E14" s="563"/>
      <c r="F14" s="563"/>
      <c r="G14" s="563"/>
      <c r="H14" s="564"/>
      <c r="I14" s="799"/>
      <c r="J14" s="800"/>
      <c r="K14" s="800"/>
      <c r="L14" s="800"/>
      <c r="M14" s="800"/>
      <c r="N14" s="801"/>
      <c r="O14" s="456"/>
    </row>
    <row r="15" spans="1:15" ht="15.75" customHeight="1">
      <c r="A15" s="798" t="s">
        <v>412</v>
      </c>
      <c r="B15" s="563"/>
      <c r="C15" s="563"/>
      <c r="D15" s="563"/>
      <c r="E15" s="563"/>
      <c r="F15" s="563"/>
      <c r="G15" s="563"/>
      <c r="H15" s="564"/>
      <c r="I15" s="799"/>
      <c r="J15" s="800"/>
      <c r="K15" s="800"/>
      <c r="L15" s="800"/>
      <c r="M15" s="800"/>
      <c r="N15" s="801"/>
      <c r="O15" s="456"/>
    </row>
    <row r="16" spans="1:15" ht="15.75" customHeight="1">
      <c r="A16" s="798" t="s">
        <v>411</v>
      </c>
      <c r="B16" s="563"/>
      <c r="C16" s="563"/>
      <c r="D16" s="563"/>
      <c r="E16" s="563"/>
      <c r="F16" s="563"/>
      <c r="G16" s="563"/>
      <c r="H16" s="564"/>
      <c r="I16" s="799"/>
      <c r="J16" s="800"/>
      <c r="K16" s="800"/>
      <c r="L16" s="800"/>
      <c r="M16" s="800"/>
      <c r="N16" s="801"/>
      <c r="O16" s="456"/>
    </row>
    <row r="17" spans="1:15" ht="15.75" customHeight="1">
      <c r="A17" s="798" t="s">
        <v>416</v>
      </c>
      <c r="B17" s="563"/>
      <c r="C17" s="563"/>
      <c r="D17" s="563"/>
      <c r="E17" s="563"/>
      <c r="F17" s="563"/>
      <c r="G17" s="563"/>
      <c r="H17" s="564"/>
      <c r="I17" s="796"/>
      <c r="J17" s="806"/>
      <c r="K17" s="806"/>
      <c r="L17" s="806"/>
      <c r="M17" s="806"/>
      <c r="N17" s="807"/>
      <c r="O17" s="456"/>
    </row>
    <row r="18" spans="1:15" ht="15.75" customHeight="1">
      <c r="A18" s="798" t="s">
        <v>414</v>
      </c>
      <c r="B18" s="563"/>
      <c r="C18" s="563"/>
      <c r="D18" s="563"/>
      <c r="E18" s="563"/>
      <c r="F18" s="563"/>
      <c r="G18" s="563"/>
      <c r="H18" s="563"/>
      <c r="I18" s="563"/>
      <c r="J18" s="824"/>
      <c r="K18" s="805"/>
      <c r="L18" s="805"/>
      <c r="M18" s="805"/>
      <c r="N18" s="797"/>
      <c r="O18" s="456"/>
    </row>
    <row r="19" spans="1:14" ht="15.75" customHeight="1">
      <c r="A19" s="424" t="s">
        <v>440</v>
      </c>
      <c r="B19" s="444"/>
      <c r="C19" s="444"/>
      <c r="D19" s="444"/>
      <c r="E19" s="444"/>
      <c r="F19" s="444"/>
      <c r="G19" s="444"/>
      <c r="H19" s="444"/>
      <c r="I19" s="444"/>
      <c r="J19" s="444"/>
      <c r="K19" s="444"/>
      <c r="L19" s="444"/>
      <c r="M19" s="444"/>
      <c r="N19" s="445"/>
    </row>
    <row r="20" spans="1:14" ht="15.75" customHeight="1">
      <c r="A20" s="815"/>
      <c r="B20" s="816"/>
      <c r="C20" s="816"/>
      <c r="D20" s="816"/>
      <c r="E20" s="816"/>
      <c r="F20" s="816"/>
      <c r="G20" s="816"/>
      <c r="H20" s="816"/>
      <c r="I20" s="816"/>
      <c r="J20" s="816"/>
      <c r="K20" s="816"/>
      <c r="L20" s="816"/>
      <c r="M20" s="816"/>
      <c r="N20" s="817"/>
    </row>
    <row r="21" spans="1:14" ht="15.75" customHeight="1">
      <c r="A21" s="818"/>
      <c r="B21" s="819"/>
      <c r="C21" s="819"/>
      <c r="D21" s="819"/>
      <c r="E21" s="819"/>
      <c r="F21" s="819"/>
      <c r="G21" s="819"/>
      <c r="H21" s="819"/>
      <c r="I21" s="819"/>
      <c r="J21" s="819"/>
      <c r="K21" s="819"/>
      <c r="L21" s="819"/>
      <c r="M21" s="819"/>
      <c r="N21" s="820"/>
    </row>
    <row r="22" spans="1:14" ht="15.75" customHeight="1">
      <c r="A22" s="818"/>
      <c r="B22" s="819"/>
      <c r="C22" s="819"/>
      <c r="D22" s="819"/>
      <c r="E22" s="819"/>
      <c r="F22" s="819"/>
      <c r="G22" s="819"/>
      <c r="H22" s="819"/>
      <c r="I22" s="819"/>
      <c r="J22" s="819"/>
      <c r="K22" s="819"/>
      <c r="L22" s="819"/>
      <c r="M22" s="819"/>
      <c r="N22" s="820"/>
    </row>
    <row r="23" spans="1:14" ht="15.75" customHeight="1">
      <c r="A23" s="821"/>
      <c r="B23" s="822"/>
      <c r="C23" s="822"/>
      <c r="D23" s="822"/>
      <c r="E23" s="822"/>
      <c r="F23" s="822"/>
      <c r="G23" s="822"/>
      <c r="H23" s="822"/>
      <c r="I23" s="822"/>
      <c r="J23" s="822"/>
      <c r="K23" s="822"/>
      <c r="L23" s="822"/>
      <c r="M23" s="822"/>
      <c r="N23" s="823"/>
    </row>
    <row r="24" spans="1:14" ht="15.75" customHeight="1">
      <c r="A24" s="424" t="s">
        <v>442</v>
      </c>
      <c r="B24" s="444"/>
      <c r="C24" s="444"/>
      <c r="D24" s="444"/>
      <c r="E24" s="444"/>
      <c r="F24" s="444"/>
      <c r="G24" s="444"/>
      <c r="H24" s="444"/>
      <c r="I24" s="444"/>
      <c r="J24" s="444"/>
      <c r="K24" s="444"/>
      <c r="L24" s="444"/>
      <c r="M24" s="444"/>
      <c r="N24" s="445"/>
    </row>
    <row r="25" spans="1:14" ht="15.75" customHeight="1">
      <c r="A25" s="815"/>
      <c r="B25" s="816"/>
      <c r="C25" s="816"/>
      <c r="D25" s="816"/>
      <c r="E25" s="816"/>
      <c r="F25" s="816"/>
      <c r="G25" s="816"/>
      <c r="H25" s="816"/>
      <c r="I25" s="816"/>
      <c r="J25" s="816"/>
      <c r="K25" s="816"/>
      <c r="L25" s="816"/>
      <c r="M25" s="816"/>
      <c r="N25" s="817"/>
    </row>
    <row r="26" spans="1:14" ht="15.75" customHeight="1">
      <c r="A26" s="818"/>
      <c r="B26" s="819"/>
      <c r="C26" s="819"/>
      <c r="D26" s="819"/>
      <c r="E26" s="819"/>
      <c r="F26" s="819"/>
      <c r="G26" s="819"/>
      <c r="H26" s="819"/>
      <c r="I26" s="819"/>
      <c r="J26" s="819"/>
      <c r="K26" s="819"/>
      <c r="L26" s="819"/>
      <c r="M26" s="819"/>
      <c r="N26" s="820"/>
    </row>
    <row r="27" spans="1:14" ht="15.75" customHeight="1">
      <c r="A27" s="818"/>
      <c r="B27" s="819"/>
      <c r="C27" s="819"/>
      <c r="D27" s="819"/>
      <c r="E27" s="819"/>
      <c r="F27" s="819"/>
      <c r="G27" s="819"/>
      <c r="H27" s="819"/>
      <c r="I27" s="819"/>
      <c r="J27" s="819"/>
      <c r="K27" s="819"/>
      <c r="L27" s="819"/>
      <c r="M27" s="819"/>
      <c r="N27" s="820"/>
    </row>
    <row r="28" spans="1:14" ht="15.75" customHeight="1">
      <c r="A28" s="821"/>
      <c r="B28" s="822"/>
      <c r="C28" s="822"/>
      <c r="D28" s="822"/>
      <c r="E28" s="822"/>
      <c r="F28" s="822"/>
      <c r="G28" s="822"/>
      <c r="H28" s="822"/>
      <c r="I28" s="822"/>
      <c r="J28" s="822"/>
      <c r="K28" s="822"/>
      <c r="L28" s="822"/>
      <c r="M28" s="822"/>
      <c r="N28" s="823"/>
    </row>
    <row r="29" spans="1:14" ht="15.75" customHeight="1">
      <c r="A29" s="808" t="s">
        <v>441</v>
      </c>
      <c r="B29" s="809"/>
      <c r="C29" s="809"/>
      <c r="D29" s="809"/>
      <c r="E29" s="809"/>
      <c r="F29" s="809"/>
      <c r="G29" s="809"/>
      <c r="H29" s="809"/>
      <c r="I29" s="809"/>
      <c r="J29" s="809"/>
      <c r="K29" s="809"/>
      <c r="L29" s="809"/>
      <c r="M29" s="809"/>
      <c r="N29" s="810"/>
    </row>
    <row r="30" spans="1:14" ht="15.75" customHeight="1">
      <c r="A30" s="815"/>
      <c r="B30" s="816"/>
      <c r="C30" s="816"/>
      <c r="D30" s="816"/>
      <c r="E30" s="816"/>
      <c r="F30" s="816"/>
      <c r="G30" s="816"/>
      <c r="H30" s="816"/>
      <c r="I30" s="816"/>
      <c r="J30" s="816"/>
      <c r="K30" s="816"/>
      <c r="L30" s="816"/>
      <c r="M30" s="816"/>
      <c r="N30" s="817"/>
    </row>
    <row r="31" spans="1:14" ht="15.75" customHeight="1">
      <c r="A31" s="818"/>
      <c r="B31" s="819"/>
      <c r="C31" s="819"/>
      <c r="D31" s="819"/>
      <c r="E31" s="819"/>
      <c r="F31" s="819"/>
      <c r="G31" s="819"/>
      <c r="H31" s="819"/>
      <c r="I31" s="819"/>
      <c r="J31" s="819"/>
      <c r="K31" s="819"/>
      <c r="L31" s="819"/>
      <c r="M31" s="819"/>
      <c r="N31" s="820"/>
    </row>
    <row r="32" spans="1:14" ht="15.75" customHeight="1">
      <c r="A32" s="818"/>
      <c r="B32" s="819"/>
      <c r="C32" s="819"/>
      <c r="D32" s="819"/>
      <c r="E32" s="819"/>
      <c r="F32" s="819"/>
      <c r="G32" s="819"/>
      <c r="H32" s="819"/>
      <c r="I32" s="819"/>
      <c r="J32" s="819"/>
      <c r="K32" s="819"/>
      <c r="L32" s="819"/>
      <c r="M32" s="819"/>
      <c r="N32" s="820"/>
    </row>
    <row r="33" spans="1:14" ht="15.75" customHeight="1">
      <c r="A33" s="821"/>
      <c r="B33" s="822"/>
      <c r="C33" s="822"/>
      <c r="D33" s="822"/>
      <c r="E33" s="822"/>
      <c r="F33" s="822"/>
      <c r="G33" s="822"/>
      <c r="H33" s="822"/>
      <c r="I33" s="822"/>
      <c r="J33" s="822"/>
      <c r="K33" s="822"/>
      <c r="L33" s="822"/>
      <c r="M33" s="822"/>
      <c r="N33" s="823"/>
    </row>
    <row r="34" spans="1:14" ht="15.75" customHeight="1">
      <c r="A34" s="458" t="s">
        <v>372</v>
      </c>
      <c r="B34" s="456"/>
      <c r="C34" s="456"/>
      <c r="D34" s="456"/>
      <c r="E34" s="456"/>
      <c r="F34" s="456"/>
      <c r="G34" s="456"/>
      <c r="H34" s="456"/>
      <c r="I34" s="456"/>
      <c r="J34" s="456"/>
      <c r="K34" s="456"/>
      <c r="L34" s="456"/>
      <c r="M34" s="456"/>
      <c r="N34" s="459"/>
    </row>
    <row r="35" spans="1:14" ht="15.75" customHeight="1">
      <c r="A35" s="815"/>
      <c r="B35" s="816"/>
      <c r="C35" s="816"/>
      <c r="D35" s="816"/>
      <c r="E35" s="816"/>
      <c r="F35" s="816"/>
      <c r="G35" s="816"/>
      <c r="H35" s="816"/>
      <c r="I35" s="816"/>
      <c r="J35" s="816"/>
      <c r="K35" s="816"/>
      <c r="L35" s="816"/>
      <c r="M35" s="816"/>
      <c r="N35" s="817"/>
    </row>
    <row r="36" spans="1:14" ht="15.75" customHeight="1">
      <c r="A36" s="818"/>
      <c r="B36" s="819"/>
      <c r="C36" s="819"/>
      <c r="D36" s="819"/>
      <c r="E36" s="819"/>
      <c r="F36" s="819"/>
      <c r="G36" s="819"/>
      <c r="H36" s="819"/>
      <c r="I36" s="819"/>
      <c r="J36" s="819"/>
      <c r="K36" s="819"/>
      <c r="L36" s="819"/>
      <c r="M36" s="819"/>
      <c r="N36" s="820"/>
    </row>
    <row r="37" spans="1:14" ht="15.75" customHeight="1">
      <c r="A37" s="818"/>
      <c r="B37" s="819"/>
      <c r="C37" s="819"/>
      <c r="D37" s="819"/>
      <c r="E37" s="819"/>
      <c r="F37" s="819"/>
      <c r="G37" s="819"/>
      <c r="H37" s="819"/>
      <c r="I37" s="819"/>
      <c r="J37" s="819"/>
      <c r="K37" s="819"/>
      <c r="L37" s="819"/>
      <c r="M37" s="819"/>
      <c r="N37" s="820"/>
    </row>
    <row r="38" spans="1:14" ht="15.75" customHeight="1">
      <c r="A38" s="821"/>
      <c r="B38" s="822"/>
      <c r="C38" s="822"/>
      <c r="D38" s="822"/>
      <c r="E38" s="822"/>
      <c r="F38" s="822"/>
      <c r="G38" s="822"/>
      <c r="H38" s="822"/>
      <c r="I38" s="822"/>
      <c r="J38" s="822"/>
      <c r="K38" s="822"/>
      <c r="L38" s="822"/>
      <c r="M38" s="822"/>
      <c r="N38" s="823"/>
    </row>
    <row r="39" spans="1:14" ht="15.75" customHeight="1">
      <c r="A39" s="802" t="s">
        <v>413</v>
      </c>
      <c r="B39" s="803"/>
      <c r="C39" s="803"/>
      <c r="D39" s="803"/>
      <c r="E39" s="803"/>
      <c r="F39" s="803"/>
      <c r="G39" s="803"/>
      <c r="H39" s="803"/>
      <c r="I39" s="803"/>
      <c r="J39" s="804"/>
      <c r="K39" s="796"/>
      <c r="L39" s="805"/>
      <c r="M39" s="805"/>
      <c r="N39" s="797"/>
    </row>
    <row r="40" spans="1:14" ht="15.75" customHeight="1">
      <c r="A40" s="808" t="s">
        <v>418</v>
      </c>
      <c r="B40" s="809"/>
      <c r="C40" s="809"/>
      <c r="D40" s="809"/>
      <c r="E40" s="809"/>
      <c r="F40" s="809"/>
      <c r="G40" s="809"/>
      <c r="H40" s="809"/>
      <c r="I40" s="809"/>
      <c r="J40" s="809"/>
      <c r="K40" s="809"/>
      <c r="L40" s="809"/>
      <c r="M40" s="809"/>
      <c r="N40" s="810"/>
    </row>
    <row r="41" spans="1:14" ht="15.75" customHeight="1">
      <c r="A41" s="815"/>
      <c r="B41" s="816"/>
      <c r="C41" s="816"/>
      <c r="D41" s="816"/>
      <c r="E41" s="816"/>
      <c r="F41" s="816"/>
      <c r="G41" s="816"/>
      <c r="H41" s="816"/>
      <c r="I41" s="816"/>
      <c r="J41" s="816"/>
      <c r="K41" s="816"/>
      <c r="L41" s="816"/>
      <c r="M41" s="816"/>
      <c r="N41" s="817"/>
    </row>
    <row r="42" spans="1:14" ht="15.75" customHeight="1">
      <c r="A42" s="818"/>
      <c r="B42" s="819"/>
      <c r="C42" s="819"/>
      <c r="D42" s="819"/>
      <c r="E42" s="819"/>
      <c r="F42" s="819"/>
      <c r="G42" s="819"/>
      <c r="H42" s="819"/>
      <c r="I42" s="819"/>
      <c r="J42" s="819"/>
      <c r="K42" s="819"/>
      <c r="L42" s="819"/>
      <c r="M42" s="819"/>
      <c r="N42" s="820"/>
    </row>
    <row r="43" spans="1:14" ht="15.75" customHeight="1">
      <c r="A43" s="818"/>
      <c r="B43" s="819"/>
      <c r="C43" s="819"/>
      <c r="D43" s="819"/>
      <c r="E43" s="819"/>
      <c r="F43" s="819"/>
      <c r="G43" s="819"/>
      <c r="H43" s="819"/>
      <c r="I43" s="819"/>
      <c r="J43" s="819"/>
      <c r="K43" s="819"/>
      <c r="L43" s="819"/>
      <c r="M43" s="819"/>
      <c r="N43" s="820"/>
    </row>
    <row r="44" spans="1:14" ht="15.75" customHeight="1">
      <c r="A44" s="821"/>
      <c r="B44" s="822"/>
      <c r="C44" s="822"/>
      <c r="D44" s="822"/>
      <c r="E44" s="822"/>
      <c r="F44" s="822"/>
      <c r="G44" s="822"/>
      <c r="H44" s="822"/>
      <c r="I44" s="822"/>
      <c r="J44" s="822"/>
      <c r="K44" s="822"/>
      <c r="L44" s="822"/>
      <c r="M44" s="822"/>
      <c r="N44" s="823"/>
    </row>
    <row r="45" spans="1:14" ht="15.75" customHeight="1">
      <c r="A45" s="450" t="s">
        <v>370</v>
      </c>
      <c r="B45" s="451"/>
      <c r="C45" s="451"/>
      <c r="D45" s="451"/>
      <c r="E45" s="452"/>
      <c r="F45" s="796"/>
      <c r="G45" s="805"/>
      <c r="H45" s="805"/>
      <c r="I45" s="805"/>
      <c r="J45" s="805"/>
      <c r="K45" s="805"/>
      <c r="L45" s="805"/>
      <c r="M45" s="805"/>
      <c r="N45" s="797"/>
    </row>
    <row r="46" spans="1:14" ht="15.75" customHeight="1">
      <c r="A46" s="808" t="s">
        <v>371</v>
      </c>
      <c r="B46" s="809"/>
      <c r="C46" s="809"/>
      <c r="D46" s="809"/>
      <c r="E46" s="809"/>
      <c r="F46" s="809"/>
      <c r="G46" s="809"/>
      <c r="H46" s="809"/>
      <c r="I46" s="809"/>
      <c r="J46" s="809"/>
      <c r="K46" s="809"/>
      <c r="L46" s="809"/>
      <c r="M46" s="809"/>
      <c r="N46" s="810"/>
    </row>
    <row r="47" spans="1:14" ht="15.75" customHeight="1">
      <c r="A47" s="815"/>
      <c r="B47" s="816"/>
      <c r="C47" s="816"/>
      <c r="D47" s="816"/>
      <c r="E47" s="816"/>
      <c r="F47" s="816"/>
      <c r="G47" s="816"/>
      <c r="H47" s="816"/>
      <c r="I47" s="816"/>
      <c r="J47" s="816"/>
      <c r="K47" s="816"/>
      <c r="L47" s="816"/>
      <c r="M47" s="816"/>
      <c r="N47" s="817"/>
    </row>
    <row r="48" spans="1:14" ht="15.75" customHeight="1">
      <c r="A48" s="818"/>
      <c r="B48" s="819"/>
      <c r="C48" s="819"/>
      <c r="D48" s="819"/>
      <c r="E48" s="819"/>
      <c r="F48" s="819"/>
      <c r="G48" s="819"/>
      <c r="H48" s="819"/>
      <c r="I48" s="819"/>
      <c r="J48" s="819"/>
      <c r="K48" s="819"/>
      <c r="L48" s="819"/>
      <c r="M48" s="819"/>
      <c r="N48" s="820"/>
    </row>
    <row r="49" spans="1:14" ht="15.75" customHeight="1">
      <c r="A49" s="818"/>
      <c r="B49" s="819"/>
      <c r="C49" s="819"/>
      <c r="D49" s="819"/>
      <c r="E49" s="819"/>
      <c r="F49" s="819"/>
      <c r="G49" s="819"/>
      <c r="H49" s="819"/>
      <c r="I49" s="819"/>
      <c r="J49" s="819"/>
      <c r="K49" s="819"/>
      <c r="L49" s="819"/>
      <c r="M49" s="819"/>
      <c r="N49" s="820"/>
    </row>
    <row r="50" spans="1:14" ht="15.75" customHeight="1">
      <c r="A50" s="821"/>
      <c r="B50" s="822"/>
      <c r="C50" s="822"/>
      <c r="D50" s="822"/>
      <c r="E50" s="822"/>
      <c r="F50" s="822"/>
      <c r="G50" s="822"/>
      <c r="H50" s="822"/>
      <c r="I50" s="822"/>
      <c r="J50" s="822"/>
      <c r="K50" s="822"/>
      <c r="L50" s="822"/>
      <c r="M50" s="822"/>
      <c r="N50" s="823"/>
    </row>
    <row r="51" spans="1:14" ht="15.75" customHeight="1">
      <c r="A51" s="808" t="s">
        <v>388</v>
      </c>
      <c r="B51" s="809"/>
      <c r="C51" s="809"/>
      <c r="D51" s="809"/>
      <c r="E51" s="809"/>
      <c r="F51" s="809"/>
      <c r="G51" s="809"/>
      <c r="H51" s="809"/>
      <c r="I51" s="809"/>
      <c r="J51" s="809"/>
      <c r="K51" s="809"/>
      <c r="L51" s="809"/>
      <c r="M51" s="809"/>
      <c r="N51" s="810"/>
    </row>
    <row r="52" spans="1:14" ht="15.75" customHeight="1">
      <c r="A52" s="815"/>
      <c r="B52" s="816"/>
      <c r="C52" s="816"/>
      <c r="D52" s="816"/>
      <c r="E52" s="816"/>
      <c r="F52" s="816"/>
      <c r="G52" s="816"/>
      <c r="H52" s="816"/>
      <c r="I52" s="816"/>
      <c r="J52" s="816"/>
      <c r="K52" s="816"/>
      <c r="L52" s="816"/>
      <c r="M52" s="816"/>
      <c r="N52" s="817"/>
    </row>
    <row r="53" spans="1:14" ht="15.75" customHeight="1">
      <c r="A53" s="818"/>
      <c r="B53" s="819"/>
      <c r="C53" s="819"/>
      <c r="D53" s="819"/>
      <c r="E53" s="819"/>
      <c r="F53" s="819"/>
      <c r="G53" s="819"/>
      <c r="H53" s="819"/>
      <c r="I53" s="819"/>
      <c r="J53" s="819"/>
      <c r="K53" s="819"/>
      <c r="L53" s="819"/>
      <c r="M53" s="819"/>
      <c r="N53" s="820"/>
    </row>
    <row r="54" spans="1:14" ht="15.75" customHeight="1">
      <c r="A54" s="818"/>
      <c r="B54" s="819"/>
      <c r="C54" s="819"/>
      <c r="D54" s="819"/>
      <c r="E54" s="819"/>
      <c r="F54" s="819"/>
      <c r="G54" s="819"/>
      <c r="H54" s="819"/>
      <c r="I54" s="819"/>
      <c r="J54" s="819"/>
      <c r="K54" s="819"/>
      <c r="L54" s="819"/>
      <c r="M54" s="819"/>
      <c r="N54" s="820"/>
    </row>
    <row r="55" spans="1:14" ht="15.75" customHeight="1">
      <c r="A55" s="821"/>
      <c r="B55" s="822"/>
      <c r="C55" s="822"/>
      <c r="D55" s="822"/>
      <c r="E55" s="822"/>
      <c r="F55" s="822"/>
      <c r="G55" s="822"/>
      <c r="H55" s="822"/>
      <c r="I55" s="822"/>
      <c r="J55" s="822"/>
      <c r="K55" s="822"/>
      <c r="L55" s="822"/>
      <c r="M55" s="822"/>
      <c r="N55" s="823"/>
    </row>
    <row r="56" spans="1:14" ht="15.75" customHeight="1">
      <c r="A56" s="808" t="s">
        <v>443</v>
      </c>
      <c r="B56" s="809"/>
      <c r="C56" s="809"/>
      <c r="D56" s="809"/>
      <c r="E56" s="809"/>
      <c r="F56" s="809"/>
      <c r="G56" s="809"/>
      <c r="H56" s="809"/>
      <c r="I56" s="809"/>
      <c r="J56" s="809"/>
      <c r="K56" s="809"/>
      <c r="L56" s="809"/>
      <c r="M56" s="809"/>
      <c r="N56" s="810"/>
    </row>
    <row r="57" spans="1:14" ht="15.75" customHeight="1">
      <c r="A57" s="815"/>
      <c r="B57" s="816"/>
      <c r="C57" s="816"/>
      <c r="D57" s="816"/>
      <c r="E57" s="816"/>
      <c r="F57" s="816"/>
      <c r="G57" s="816"/>
      <c r="H57" s="816"/>
      <c r="I57" s="816"/>
      <c r="J57" s="816"/>
      <c r="K57" s="816"/>
      <c r="L57" s="816"/>
      <c r="M57" s="816"/>
      <c r="N57" s="817"/>
    </row>
    <row r="58" spans="1:14" ht="15.75" customHeight="1">
      <c r="A58" s="818"/>
      <c r="B58" s="819"/>
      <c r="C58" s="819"/>
      <c r="D58" s="819"/>
      <c r="E58" s="819"/>
      <c r="F58" s="819"/>
      <c r="G58" s="819"/>
      <c r="H58" s="819"/>
      <c r="I58" s="819"/>
      <c r="J58" s="819"/>
      <c r="K58" s="819"/>
      <c r="L58" s="819"/>
      <c r="M58" s="819"/>
      <c r="N58" s="820"/>
    </row>
    <row r="59" spans="1:14" ht="15.75" customHeight="1">
      <c r="A59" s="818"/>
      <c r="B59" s="819"/>
      <c r="C59" s="819"/>
      <c r="D59" s="819"/>
      <c r="E59" s="819"/>
      <c r="F59" s="819"/>
      <c r="G59" s="819"/>
      <c r="H59" s="819"/>
      <c r="I59" s="819"/>
      <c r="J59" s="819"/>
      <c r="K59" s="819"/>
      <c r="L59" s="819"/>
      <c r="M59" s="819"/>
      <c r="N59" s="820"/>
    </row>
    <row r="60" spans="1:14" ht="15.75" customHeight="1">
      <c r="A60" s="821"/>
      <c r="B60" s="822"/>
      <c r="C60" s="822"/>
      <c r="D60" s="822"/>
      <c r="E60" s="822"/>
      <c r="F60" s="822"/>
      <c r="G60" s="822"/>
      <c r="H60" s="822"/>
      <c r="I60" s="822"/>
      <c r="J60" s="822"/>
      <c r="K60" s="822"/>
      <c r="L60" s="822"/>
      <c r="M60" s="822"/>
      <c r="N60" s="823"/>
    </row>
    <row r="61" spans="1:14" ht="15.75" customHeight="1">
      <c r="A61" s="808" t="s">
        <v>444</v>
      </c>
      <c r="B61" s="809"/>
      <c r="C61" s="809"/>
      <c r="D61" s="809"/>
      <c r="E61" s="809"/>
      <c r="F61" s="809"/>
      <c r="G61" s="809"/>
      <c r="H61" s="809"/>
      <c r="I61" s="809"/>
      <c r="J61" s="809"/>
      <c r="K61" s="809"/>
      <c r="L61" s="809"/>
      <c r="M61" s="809"/>
      <c r="N61" s="810"/>
    </row>
    <row r="62" spans="1:14" ht="15.75" customHeight="1">
      <c r="A62" s="815"/>
      <c r="B62" s="816"/>
      <c r="C62" s="816"/>
      <c r="D62" s="816"/>
      <c r="E62" s="816"/>
      <c r="F62" s="816"/>
      <c r="G62" s="816"/>
      <c r="H62" s="816"/>
      <c r="I62" s="816"/>
      <c r="J62" s="816"/>
      <c r="K62" s="816"/>
      <c r="L62" s="816"/>
      <c r="M62" s="816"/>
      <c r="N62" s="817"/>
    </row>
    <row r="63" spans="1:14" ht="15.75" customHeight="1">
      <c r="A63" s="818"/>
      <c r="B63" s="819"/>
      <c r="C63" s="819"/>
      <c r="D63" s="819"/>
      <c r="E63" s="819"/>
      <c r="F63" s="819"/>
      <c r="G63" s="819"/>
      <c r="H63" s="819"/>
      <c r="I63" s="819"/>
      <c r="J63" s="819"/>
      <c r="K63" s="819"/>
      <c r="L63" s="819"/>
      <c r="M63" s="819"/>
      <c r="N63" s="820"/>
    </row>
    <row r="64" spans="1:14" ht="15.75" customHeight="1">
      <c r="A64" s="818"/>
      <c r="B64" s="819"/>
      <c r="C64" s="819"/>
      <c r="D64" s="819"/>
      <c r="E64" s="819"/>
      <c r="F64" s="819"/>
      <c r="G64" s="819"/>
      <c r="H64" s="819"/>
      <c r="I64" s="819"/>
      <c r="J64" s="819"/>
      <c r="K64" s="819"/>
      <c r="L64" s="819"/>
      <c r="M64" s="819"/>
      <c r="N64" s="820"/>
    </row>
    <row r="65" spans="1:14" ht="15.75" customHeight="1">
      <c r="A65" s="821"/>
      <c r="B65" s="822"/>
      <c r="C65" s="822"/>
      <c r="D65" s="822"/>
      <c r="E65" s="822"/>
      <c r="F65" s="822"/>
      <c r="G65" s="822"/>
      <c r="H65" s="822"/>
      <c r="I65" s="822"/>
      <c r="J65" s="822"/>
      <c r="K65" s="822"/>
      <c r="L65" s="822"/>
      <c r="M65" s="822"/>
      <c r="N65" s="823"/>
    </row>
    <row r="66" spans="1:14" ht="15.75" customHeight="1">
      <c r="A66" s="446" t="s">
        <v>445</v>
      </c>
      <c r="B66" s="447"/>
      <c r="C66" s="447"/>
      <c r="D66" s="447"/>
      <c r="E66" s="447"/>
      <c r="F66" s="448"/>
      <c r="G66" s="448"/>
      <c r="H66" s="448"/>
      <c r="I66" s="448"/>
      <c r="J66" s="448"/>
      <c r="K66" s="448"/>
      <c r="L66" s="448"/>
      <c r="M66" s="448"/>
      <c r="N66" s="449"/>
    </row>
    <row r="67" spans="1:14" ht="15.75" customHeight="1">
      <c r="A67" s="833" t="s">
        <v>415</v>
      </c>
      <c r="B67" s="550"/>
      <c r="C67" s="550"/>
      <c r="D67" s="550"/>
      <c r="E67" s="550"/>
      <c r="F67" s="550"/>
      <c r="G67" s="550"/>
      <c r="H67" s="550"/>
      <c r="I67" s="550"/>
      <c r="J67" s="550"/>
      <c r="K67" s="550"/>
      <c r="L67" s="550"/>
      <c r="M67" s="550"/>
      <c r="N67" s="551"/>
    </row>
    <row r="68" spans="1:14" ht="15.75" customHeight="1">
      <c r="A68" s="555"/>
      <c r="B68" s="556"/>
      <c r="C68" s="556"/>
      <c r="D68" s="556"/>
      <c r="E68" s="556"/>
      <c r="F68" s="556"/>
      <c r="G68" s="556"/>
      <c r="H68" s="556"/>
      <c r="I68" s="556"/>
      <c r="J68" s="556"/>
      <c r="K68" s="556"/>
      <c r="L68" s="556"/>
      <c r="M68" s="556"/>
      <c r="N68" s="557"/>
    </row>
    <row r="69" spans="1:14" ht="15.75" customHeight="1">
      <c r="A69" s="815"/>
      <c r="B69" s="816"/>
      <c r="C69" s="816"/>
      <c r="D69" s="816"/>
      <c r="E69" s="816"/>
      <c r="F69" s="816"/>
      <c r="G69" s="816"/>
      <c r="H69" s="816"/>
      <c r="I69" s="816"/>
      <c r="J69" s="816"/>
      <c r="K69" s="816"/>
      <c r="L69" s="816"/>
      <c r="M69" s="816"/>
      <c r="N69" s="817"/>
    </row>
    <row r="70" spans="1:14" ht="15.75" customHeight="1">
      <c r="A70" s="818"/>
      <c r="B70" s="819"/>
      <c r="C70" s="819"/>
      <c r="D70" s="819"/>
      <c r="E70" s="819"/>
      <c r="F70" s="819"/>
      <c r="G70" s="819"/>
      <c r="H70" s="819"/>
      <c r="I70" s="819"/>
      <c r="J70" s="819"/>
      <c r="K70" s="819"/>
      <c r="L70" s="819"/>
      <c r="M70" s="819"/>
      <c r="N70" s="820"/>
    </row>
    <row r="71" spans="1:14" ht="15.75" customHeight="1">
      <c r="A71" s="818"/>
      <c r="B71" s="819"/>
      <c r="C71" s="819"/>
      <c r="D71" s="819"/>
      <c r="E71" s="819"/>
      <c r="F71" s="819"/>
      <c r="G71" s="819"/>
      <c r="H71" s="819"/>
      <c r="I71" s="819"/>
      <c r="J71" s="819"/>
      <c r="K71" s="819"/>
      <c r="L71" s="819"/>
      <c r="M71" s="819"/>
      <c r="N71" s="820"/>
    </row>
    <row r="72" spans="1:14" ht="15.75" customHeight="1">
      <c r="A72" s="821"/>
      <c r="B72" s="822"/>
      <c r="C72" s="822"/>
      <c r="D72" s="822"/>
      <c r="E72" s="822"/>
      <c r="F72" s="822"/>
      <c r="G72" s="822"/>
      <c r="H72" s="822"/>
      <c r="I72" s="822"/>
      <c r="J72" s="822"/>
      <c r="K72" s="822"/>
      <c r="L72" s="822"/>
      <c r="M72" s="822"/>
      <c r="N72" s="823"/>
    </row>
    <row r="73" spans="1:14" ht="15.75" customHeight="1">
      <c r="A73" s="808" t="s">
        <v>419</v>
      </c>
      <c r="B73" s="809"/>
      <c r="C73" s="809"/>
      <c r="D73" s="809"/>
      <c r="E73" s="809"/>
      <c r="F73" s="809"/>
      <c r="G73" s="809"/>
      <c r="H73" s="809"/>
      <c r="I73" s="809"/>
      <c r="J73" s="809"/>
      <c r="K73" s="809"/>
      <c r="L73" s="809"/>
      <c r="M73" s="809"/>
      <c r="N73" s="810"/>
    </row>
    <row r="74" spans="1:14" ht="15.75" customHeight="1">
      <c r="A74" s="834"/>
      <c r="B74" s="835"/>
      <c r="C74" s="835"/>
      <c r="D74" s="835"/>
      <c r="E74" s="835"/>
      <c r="F74" s="835"/>
      <c r="G74" s="835"/>
      <c r="H74" s="835"/>
      <c r="I74" s="835"/>
      <c r="J74" s="835"/>
      <c r="K74" s="835"/>
      <c r="L74" s="835"/>
      <c r="M74" s="835"/>
      <c r="N74" s="836"/>
    </row>
    <row r="75" spans="1:14" ht="15.75" customHeight="1">
      <c r="A75" s="815"/>
      <c r="B75" s="816"/>
      <c r="C75" s="816"/>
      <c r="D75" s="816"/>
      <c r="E75" s="816"/>
      <c r="F75" s="816"/>
      <c r="G75" s="816"/>
      <c r="H75" s="816"/>
      <c r="I75" s="816"/>
      <c r="J75" s="816"/>
      <c r="K75" s="816"/>
      <c r="L75" s="816"/>
      <c r="M75" s="816"/>
      <c r="N75" s="817"/>
    </row>
    <row r="76" spans="1:14" ht="15.75" customHeight="1">
      <c r="A76" s="818"/>
      <c r="B76" s="819"/>
      <c r="C76" s="819"/>
      <c r="D76" s="819"/>
      <c r="E76" s="819"/>
      <c r="F76" s="819"/>
      <c r="G76" s="819"/>
      <c r="H76" s="819"/>
      <c r="I76" s="819"/>
      <c r="J76" s="819"/>
      <c r="K76" s="819"/>
      <c r="L76" s="819"/>
      <c r="M76" s="819"/>
      <c r="N76" s="820"/>
    </row>
    <row r="77" spans="1:14" ht="15.75" customHeight="1">
      <c r="A77" s="818"/>
      <c r="B77" s="819"/>
      <c r="C77" s="819"/>
      <c r="D77" s="819"/>
      <c r="E77" s="819"/>
      <c r="F77" s="819"/>
      <c r="G77" s="819"/>
      <c r="H77" s="819"/>
      <c r="I77" s="819"/>
      <c r="J77" s="819"/>
      <c r="K77" s="819"/>
      <c r="L77" s="819"/>
      <c r="M77" s="819"/>
      <c r="N77" s="820"/>
    </row>
    <row r="78" spans="1:14" ht="15.75" customHeight="1">
      <c r="A78" s="821"/>
      <c r="B78" s="822"/>
      <c r="C78" s="822"/>
      <c r="D78" s="822"/>
      <c r="E78" s="822"/>
      <c r="F78" s="822"/>
      <c r="G78" s="822"/>
      <c r="H78" s="822"/>
      <c r="I78" s="822"/>
      <c r="J78" s="822"/>
      <c r="K78" s="822"/>
      <c r="L78" s="822"/>
      <c r="M78" s="822"/>
      <c r="N78" s="823"/>
    </row>
    <row r="79" spans="1:14" ht="15.75" customHeight="1">
      <c r="A79" s="808" t="s">
        <v>420</v>
      </c>
      <c r="B79" s="809"/>
      <c r="C79" s="809"/>
      <c r="D79" s="809"/>
      <c r="E79" s="809"/>
      <c r="F79" s="809"/>
      <c r="G79" s="809"/>
      <c r="H79" s="809"/>
      <c r="I79" s="809"/>
      <c r="J79" s="809"/>
      <c r="K79" s="809"/>
      <c r="L79" s="809"/>
      <c r="M79" s="809"/>
      <c r="N79" s="810"/>
    </row>
    <row r="80" spans="1:14" ht="15.75" customHeight="1">
      <c r="A80" s="827"/>
      <c r="B80" s="828"/>
      <c r="C80" s="828"/>
      <c r="D80" s="828"/>
      <c r="E80" s="828"/>
      <c r="F80" s="828"/>
      <c r="G80" s="828"/>
      <c r="H80" s="828"/>
      <c r="I80" s="828"/>
      <c r="J80" s="828"/>
      <c r="K80" s="828"/>
      <c r="L80" s="828"/>
      <c r="M80" s="828"/>
      <c r="N80" s="829"/>
    </row>
    <row r="81" spans="1:14" ht="15.75" customHeight="1">
      <c r="A81" s="830"/>
      <c r="B81" s="831"/>
      <c r="C81" s="831"/>
      <c r="D81" s="831"/>
      <c r="E81" s="831"/>
      <c r="F81" s="831"/>
      <c r="G81" s="831"/>
      <c r="H81" s="831"/>
      <c r="I81" s="831"/>
      <c r="J81" s="831"/>
      <c r="K81" s="831"/>
      <c r="L81" s="831"/>
      <c r="M81" s="831"/>
      <c r="N81" s="832"/>
    </row>
    <row r="82" spans="1:14" ht="15.75" customHeight="1">
      <c r="A82" s="815"/>
      <c r="B82" s="816"/>
      <c r="C82" s="816"/>
      <c r="D82" s="816"/>
      <c r="E82" s="816"/>
      <c r="F82" s="816"/>
      <c r="G82" s="816"/>
      <c r="H82" s="816"/>
      <c r="I82" s="816"/>
      <c r="J82" s="816"/>
      <c r="K82" s="816"/>
      <c r="L82" s="816"/>
      <c r="M82" s="816"/>
      <c r="N82" s="817"/>
    </row>
    <row r="83" spans="1:14" ht="15.75" customHeight="1">
      <c r="A83" s="818"/>
      <c r="B83" s="819"/>
      <c r="C83" s="819"/>
      <c r="D83" s="819"/>
      <c r="E83" s="819"/>
      <c r="F83" s="819"/>
      <c r="G83" s="819"/>
      <c r="H83" s="819"/>
      <c r="I83" s="819"/>
      <c r="J83" s="819"/>
      <c r="K83" s="819"/>
      <c r="L83" s="819"/>
      <c r="M83" s="819"/>
      <c r="N83" s="820"/>
    </row>
    <row r="84" spans="1:14" ht="15.75" customHeight="1">
      <c r="A84" s="818"/>
      <c r="B84" s="819"/>
      <c r="C84" s="819"/>
      <c r="D84" s="819"/>
      <c r="E84" s="819"/>
      <c r="F84" s="819"/>
      <c r="G84" s="819"/>
      <c r="H84" s="819"/>
      <c r="I84" s="819"/>
      <c r="J84" s="819"/>
      <c r="K84" s="819"/>
      <c r="L84" s="819"/>
      <c r="M84" s="819"/>
      <c r="N84" s="820"/>
    </row>
    <row r="85" spans="1:14" ht="15.75" customHeight="1">
      <c r="A85" s="821"/>
      <c r="B85" s="822"/>
      <c r="C85" s="822"/>
      <c r="D85" s="822"/>
      <c r="E85" s="822"/>
      <c r="F85" s="822"/>
      <c r="G85" s="822"/>
      <c r="H85" s="822"/>
      <c r="I85" s="822"/>
      <c r="J85" s="822"/>
      <c r="K85" s="822"/>
      <c r="L85" s="822"/>
      <c r="M85" s="822"/>
      <c r="N85" s="823"/>
    </row>
    <row r="86" spans="1:14" ht="15.75" customHeight="1">
      <c r="A86" s="808" t="s">
        <v>421</v>
      </c>
      <c r="B86" s="809"/>
      <c r="C86" s="809"/>
      <c r="D86" s="809"/>
      <c r="E86" s="809"/>
      <c r="F86" s="809"/>
      <c r="G86" s="809"/>
      <c r="H86" s="809"/>
      <c r="I86" s="809"/>
      <c r="J86" s="809"/>
      <c r="K86" s="809"/>
      <c r="L86" s="809"/>
      <c r="M86" s="809"/>
      <c r="N86" s="810"/>
    </row>
    <row r="87" spans="1:14" ht="15.75" customHeight="1">
      <c r="A87" s="827"/>
      <c r="B87" s="828"/>
      <c r="C87" s="828"/>
      <c r="D87" s="828"/>
      <c r="E87" s="828"/>
      <c r="F87" s="828"/>
      <c r="G87" s="828"/>
      <c r="H87" s="828"/>
      <c r="I87" s="828"/>
      <c r="J87" s="828"/>
      <c r="K87" s="828"/>
      <c r="L87" s="828"/>
      <c r="M87" s="828"/>
      <c r="N87" s="829"/>
    </row>
    <row r="88" spans="1:14" ht="15.75" customHeight="1">
      <c r="A88" s="830"/>
      <c r="B88" s="831"/>
      <c r="C88" s="831"/>
      <c r="D88" s="831"/>
      <c r="E88" s="831"/>
      <c r="F88" s="831"/>
      <c r="G88" s="831"/>
      <c r="H88" s="831"/>
      <c r="I88" s="831"/>
      <c r="J88" s="831"/>
      <c r="K88" s="831"/>
      <c r="L88" s="831"/>
      <c r="M88" s="831"/>
      <c r="N88" s="832"/>
    </row>
    <row r="89" spans="1:14" ht="15.75" customHeight="1">
      <c r="A89" s="815"/>
      <c r="B89" s="816"/>
      <c r="C89" s="816"/>
      <c r="D89" s="816"/>
      <c r="E89" s="816"/>
      <c r="F89" s="816"/>
      <c r="G89" s="816"/>
      <c r="H89" s="816"/>
      <c r="I89" s="816"/>
      <c r="J89" s="816"/>
      <c r="K89" s="816"/>
      <c r="L89" s="816"/>
      <c r="M89" s="816"/>
      <c r="N89" s="817"/>
    </row>
    <row r="90" spans="1:14" ht="15.75" customHeight="1">
      <c r="A90" s="818"/>
      <c r="B90" s="819"/>
      <c r="C90" s="819"/>
      <c r="D90" s="819"/>
      <c r="E90" s="819"/>
      <c r="F90" s="819"/>
      <c r="G90" s="819"/>
      <c r="H90" s="819"/>
      <c r="I90" s="819"/>
      <c r="J90" s="819"/>
      <c r="K90" s="819"/>
      <c r="L90" s="819"/>
      <c r="M90" s="819"/>
      <c r="N90" s="820"/>
    </row>
    <row r="91" spans="1:14" ht="15.75" customHeight="1">
      <c r="A91" s="818"/>
      <c r="B91" s="819"/>
      <c r="C91" s="819"/>
      <c r="D91" s="819"/>
      <c r="E91" s="819"/>
      <c r="F91" s="819"/>
      <c r="G91" s="819"/>
      <c r="H91" s="819"/>
      <c r="I91" s="819"/>
      <c r="J91" s="819"/>
      <c r="K91" s="819"/>
      <c r="L91" s="819"/>
      <c r="M91" s="819"/>
      <c r="N91" s="820"/>
    </row>
    <row r="92" spans="1:14" ht="15.75" customHeight="1">
      <c r="A92" s="821"/>
      <c r="B92" s="822"/>
      <c r="C92" s="822"/>
      <c r="D92" s="822"/>
      <c r="E92" s="822"/>
      <c r="F92" s="822"/>
      <c r="G92" s="822"/>
      <c r="H92" s="822"/>
      <c r="I92" s="822"/>
      <c r="J92" s="822"/>
      <c r="K92" s="822"/>
      <c r="L92" s="822"/>
      <c r="M92" s="822"/>
      <c r="N92" s="823"/>
    </row>
    <row r="93" spans="1:14" ht="15.75" customHeight="1">
      <c r="A93" s="808" t="s">
        <v>417</v>
      </c>
      <c r="B93" s="809"/>
      <c r="C93" s="809"/>
      <c r="D93" s="809"/>
      <c r="E93" s="809"/>
      <c r="F93" s="809"/>
      <c r="G93" s="809"/>
      <c r="H93" s="809"/>
      <c r="I93" s="809"/>
      <c r="J93" s="809"/>
      <c r="K93" s="809"/>
      <c r="L93" s="809"/>
      <c r="M93" s="809"/>
      <c r="N93" s="810"/>
    </row>
    <row r="94" spans="1:14" ht="15.75" customHeight="1">
      <c r="A94" s="552"/>
      <c r="B94" s="826"/>
      <c r="C94" s="826"/>
      <c r="D94" s="826"/>
      <c r="E94" s="826"/>
      <c r="F94" s="826"/>
      <c r="G94" s="826"/>
      <c r="H94" s="826"/>
      <c r="I94" s="826"/>
      <c r="J94" s="826"/>
      <c r="K94" s="826"/>
      <c r="L94" s="826"/>
      <c r="M94" s="826"/>
      <c r="N94" s="554"/>
    </row>
    <row r="95" spans="1:14" ht="15.75" customHeight="1">
      <c r="A95" s="555"/>
      <c r="B95" s="556"/>
      <c r="C95" s="556"/>
      <c r="D95" s="556"/>
      <c r="E95" s="556"/>
      <c r="F95" s="556"/>
      <c r="G95" s="556"/>
      <c r="H95" s="556"/>
      <c r="I95" s="556"/>
      <c r="J95" s="556"/>
      <c r="K95" s="556"/>
      <c r="L95" s="556"/>
      <c r="M95" s="556"/>
      <c r="N95" s="557"/>
    </row>
    <row r="96" spans="1:14" ht="15.75" customHeight="1">
      <c r="A96" s="815"/>
      <c r="B96" s="816"/>
      <c r="C96" s="816"/>
      <c r="D96" s="816"/>
      <c r="E96" s="816"/>
      <c r="F96" s="816"/>
      <c r="G96" s="816"/>
      <c r="H96" s="816"/>
      <c r="I96" s="816"/>
      <c r="J96" s="816"/>
      <c r="K96" s="816"/>
      <c r="L96" s="816"/>
      <c r="M96" s="816"/>
      <c r="N96" s="817"/>
    </row>
    <row r="97" spans="1:14" ht="15.75" customHeight="1">
      <c r="A97" s="818"/>
      <c r="B97" s="819"/>
      <c r="C97" s="819"/>
      <c r="D97" s="819"/>
      <c r="E97" s="819"/>
      <c r="F97" s="819"/>
      <c r="G97" s="819"/>
      <c r="H97" s="819"/>
      <c r="I97" s="819"/>
      <c r="J97" s="819"/>
      <c r="K97" s="819"/>
      <c r="L97" s="819"/>
      <c r="M97" s="819"/>
      <c r="N97" s="820"/>
    </row>
    <row r="98" spans="1:14" ht="15.75" customHeight="1">
      <c r="A98" s="818"/>
      <c r="B98" s="819"/>
      <c r="C98" s="819"/>
      <c r="D98" s="819"/>
      <c r="E98" s="819"/>
      <c r="F98" s="819"/>
      <c r="G98" s="819"/>
      <c r="H98" s="819"/>
      <c r="I98" s="819"/>
      <c r="J98" s="819"/>
      <c r="K98" s="819"/>
      <c r="L98" s="819"/>
      <c r="M98" s="819"/>
      <c r="N98" s="820"/>
    </row>
    <row r="99" spans="1:14" ht="15.75" customHeight="1">
      <c r="A99" s="821"/>
      <c r="B99" s="822"/>
      <c r="C99" s="822"/>
      <c r="D99" s="822"/>
      <c r="E99" s="822"/>
      <c r="F99" s="822"/>
      <c r="G99" s="822"/>
      <c r="H99" s="822"/>
      <c r="I99" s="822"/>
      <c r="J99" s="822"/>
      <c r="K99" s="822"/>
      <c r="L99" s="822"/>
      <c r="M99" s="822"/>
      <c r="N99" s="823"/>
    </row>
    <row r="100" spans="1:14" ht="15.75" customHeight="1">
      <c r="A100" s="808" t="s">
        <v>422</v>
      </c>
      <c r="B100" s="809"/>
      <c r="C100" s="809"/>
      <c r="D100" s="809"/>
      <c r="E100" s="809"/>
      <c r="F100" s="809"/>
      <c r="G100" s="809"/>
      <c r="H100" s="809"/>
      <c r="I100" s="809"/>
      <c r="J100" s="809"/>
      <c r="K100" s="809"/>
      <c r="L100" s="809"/>
      <c r="M100" s="809"/>
      <c r="N100" s="810"/>
    </row>
    <row r="101" spans="1:14" ht="15.75" customHeight="1">
      <c r="A101" s="815"/>
      <c r="B101" s="816"/>
      <c r="C101" s="816"/>
      <c r="D101" s="816"/>
      <c r="E101" s="816"/>
      <c r="F101" s="816"/>
      <c r="G101" s="816"/>
      <c r="H101" s="816"/>
      <c r="I101" s="816"/>
      <c r="J101" s="816"/>
      <c r="K101" s="816"/>
      <c r="L101" s="816"/>
      <c r="M101" s="816"/>
      <c r="N101" s="817"/>
    </row>
    <row r="102" spans="1:14" ht="15.75" customHeight="1">
      <c r="A102" s="818"/>
      <c r="B102" s="819"/>
      <c r="C102" s="819"/>
      <c r="D102" s="819"/>
      <c r="E102" s="819"/>
      <c r="F102" s="819"/>
      <c r="G102" s="819"/>
      <c r="H102" s="819"/>
      <c r="I102" s="819"/>
      <c r="J102" s="819"/>
      <c r="K102" s="819"/>
      <c r="L102" s="819"/>
      <c r="M102" s="819"/>
      <c r="N102" s="820"/>
    </row>
    <row r="103" spans="1:14" ht="15.75" customHeight="1">
      <c r="A103" s="818"/>
      <c r="B103" s="819"/>
      <c r="C103" s="819"/>
      <c r="D103" s="819"/>
      <c r="E103" s="819"/>
      <c r="F103" s="819"/>
      <c r="G103" s="819"/>
      <c r="H103" s="819"/>
      <c r="I103" s="819"/>
      <c r="J103" s="819"/>
      <c r="K103" s="819"/>
      <c r="L103" s="819"/>
      <c r="M103" s="819"/>
      <c r="N103" s="820"/>
    </row>
    <row r="104" spans="1:14" ht="15.75" customHeight="1">
      <c r="A104" s="821"/>
      <c r="B104" s="822"/>
      <c r="C104" s="822"/>
      <c r="D104" s="822"/>
      <c r="E104" s="822"/>
      <c r="F104" s="822"/>
      <c r="G104" s="822"/>
      <c r="H104" s="822"/>
      <c r="I104" s="822"/>
      <c r="J104" s="822"/>
      <c r="K104" s="822"/>
      <c r="L104" s="822"/>
      <c r="M104" s="822"/>
      <c r="N104" s="823"/>
    </row>
    <row r="105" spans="1:14" ht="15.75" customHeight="1">
      <c r="A105" s="460" t="s">
        <v>386</v>
      </c>
      <c r="B105" s="448"/>
      <c r="C105" s="448"/>
      <c r="D105" s="448"/>
      <c r="E105" s="448"/>
      <c r="F105" s="448"/>
      <c r="G105" s="448"/>
      <c r="H105" s="448"/>
      <c r="I105" s="448"/>
      <c r="J105" s="448"/>
      <c r="K105" s="448"/>
      <c r="L105" s="448"/>
      <c r="M105" s="448"/>
      <c r="N105" s="449"/>
    </row>
    <row r="106" spans="1:14" ht="15.75" customHeight="1">
      <c r="A106" s="809" t="s">
        <v>423</v>
      </c>
      <c r="B106" s="809"/>
      <c r="C106" s="809"/>
      <c r="D106" s="809"/>
      <c r="E106" s="809"/>
      <c r="F106" s="809"/>
      <c r="G106" s="809"/>
      <c r="H106" s="809"/>
      <c r="I106" s="809"/>
      <c r="J106" s="809"/>
      <c r="K106" s="809"/>
      <c r="L106" s="809"/>
      <c r="M106" s="809"/>
      <c r="N106" s="809"/>
    </row>
    <row r="107" spans="1:14" ht="15.75" customHeight="1">
      <c r="A107" s="835"/>
      <c r="B107" s="835"/>
      <c r="C107" s="835"/>
      <c r="D107" s="835"/>
      <c r="E107" s="835"/>
      <c r="F107" s="835"/>
      <c r="G107" s="835"/>
      <c r="H107" s="835"/>
      <c r="I107" s="835"/>
      <c r="J107" s="835"/>
      <c r="K107" s="835"/>
      <c r="L107" s="835"/>
      <c r="M107" s="835"/>
      <c r="N107" s="835"/>
    </row>
    <row r="108" spans="1:14" ht="15.75" customHeight="1">
      <c r="A108" s="815"/>
      <c r="B108" s="816"/>
      <c r="C108" s="816"/>
      <c r="D108" s="816"/>
      <c r="E108" s="816"/>
      <c r="F108" s="816"/>
      <c r="G108" s="816"/>
      <c r="H108" s="816"/>
      <c r="I108" s="816"/>
      <c r="J108" s="816"/>
      <c r="K108" s="816"/>
      <c r="L108" s="816"/>
      <c r="M108" s="816"/>
      <c r="N108" s="817"/>
    </row>
    <row r="109" spans="1:14" ht="15.75" customHeight="1">
      <c r="A109" s="818"/>
      <c r="B109" s="819"/>
      <c r="C109" s="819"/>
      <c r="D109" s="819"/>
      <c r="E109" s="819"/>
      <c r="F109" s="819"/>
      <c r="G109" s="819"/>
      <c r="H109" s="819"/>
      <c r="I109" s="819"/>
      <c r="J109" s="819"/>
      <c r="K109" s="819"/>
      <c r="L109" s="819"/>
      <c r="M109" s="819"/>
      <c r="N109" s="820"/>
    </row>
    <row r="110" spans="1:14" ht="15.75" customHeight="1">
      <c r="A110" s="818"/>
      <c r="B110" s="819"/>
      <c r="C110" s="819"/>
      <c r="D110" s="819"/>
      <c r="E110" s="819"/>
      <c r="F110" s="819"/>
      <c r="G110" s="819"/>
      <c r="H110" s="819"/>
      <c r="I110" s="819"/>
      <c r="J110" s="819"/>
      <c r="K110" s="819"/>
      <c r="L110" s="819"/>
      <c r="M110" s="819"/>
      <c r="N110" s="820"/>
    </row>
    <row r="111" spans="1:14" ht="15.75" customHeight="1">
      <c r="A111" s="821"/>
      <c r="B111" s="822"/>
      <c r="C111" s="822"/>
      <c r="D111" s="822"/>
      <c r="E111" s="822"/>
      <c r="F111" s="822"/>
      <c r="G111" s="822"/>
      <c r="H111" s="822"/>
      <c r="I111" s="822"/>
      <c r="J111" s="822"/>
      <c r="K111" s="822"/>
      <c r="L111" s="822"/>
      <c r="M111" s="822"/>
      <c r="N111" s="823"/>
    </row>
    <row r="112" spans="1:14" ht="15.75" customHeight="1">
      <c r="A112" s="809" t="s">
        <v>449</v>
      </c>
      <c r="B112" s="809"/>
      <c r="C112" s="809"/>
      <c r="D112" s="809"/>
      <c r="E112" s="809"/>
      <c r="F112" s="809"/>
      <c r="G112" s="809"/>
      <c r="H112" s="809"/>
      <c r="I112" s="809"/>
      <c r="J112" s="809"/>
      <c r="K112" s="809"/>
      <c r="L112" s="809"/>
      <c r="M112" s="809"/>
      <c r="N112" s="809"/>
    </row>
    <row r="113" spans="1:14" ht="15.75" customHeight="1">
      <c r="A113" s="835"/>
      <c r="B113" s="835"/>
      <c r="C113" s="835"/>
      <c r="D113" s="835"/>
      <c r="E113" s="835"/>
      <c r="F113" s="835"/>
      <c r="G113" s="835"/>
      <c r="H113" s="835"/>
      <c r="I113" s="835"/>
      <c r="J113" s="835"/>
      <c r="K113" s="835"/>
      <c r="L113" s="835"/>
      <c r="M113" s="835"/>
      <c r="N113" s="835"/>
    </row>
    <row r="114" spans="1:14" ht="15.75" customHeight="1">
      <c r="A114" s="815"/>
      <c r="B114" s="816"/>
      <c r="C114" s="816"/>
      <c r="D114" s="816"/>
      <c r="E114" s="816"/>
      <c r="F114" s="816"/>
      <c r="G114" s="816"/>
      <c r="H114" s="816"/>
      <c r="I114" s="816"/>
      <c r="J114" s="816"/>
      <c r="K114" s="816"/>
      <c r="L114" s="816"/>
      <c r="M114" s="816"/>
      <c r="N114" s="817"/>
    </row>
    <row r="115" spans="1:14" ht="15.75" customHeight="1">
      <c r="A115" s="818"/>
      <c r="B115" s="819"/>
      <c r="C115" s="819"/>
      <c r="D115" s="819"/>
      <c r="E115" s="819"/>
      <c r="F115" s="819"/>
      <c r="G115" s="819"/>
      <c r="H115" s="819"/>
      <c r="I115" s="819"/>
      <c r="J115" s="819"/>
      <c r="K115" s="819"/>
      <c r="L115" s="819"/>
      <c r="M115" s="819"/>
      <c r="N115" s="820"/>
    </row>
    <row r="116" spans="1:14" ht="15.75" customHeight="1">
      <c r="A116" s="818"/>
      <c r="B116" s="819"/>
      <c r="C116" s="819"/>
      <c r="D116" s="819"/>
      <c r="E116" s="819"/>
      <c r="F116" s="819"/>
      <c r="G116" s="819"/>
      <c r="H116" s="819"/>
      <c r="I116" s="819"/>
      <c r="J116" s="819"/>
      <c r="K116" s="819"/>
      <c r="L116" s="819"/>
      <c r="M116" s="819"/>
      <c r="N116" s="820"/>
    </row>
    <row r="117" spans="1:14" ht="15.75" customHeight="1">
      <c r="A117" s="821"/>
      <c r="B117" s="822"/>
      <c r="C117" s="822"/>
      <c r="D117" s="822"/>
      <c r="E117" s="822"/>
      <c r="F117" s="822"/>
      <c r="G117" s="822"/>
      <c r="H117" s="822"/>
      <c r="I117" s="822"/>
      <c r="J117" s="822"/>
      <c r="K117" s="822"/>
      <c r="L117" s="822"/>
      <c r="M117" s="822"/>
      <c r="N117" s="823"/>
    </row>
    <row r="118" spans="1:14" ht="15.75" customHeight="1">
      <c r="A118" s="809" t="s">
        <v>391</v>
      </c>
      <c r="B118" s="809"/>
      <c r="C118" s="809"/>
      <c r="D118" s="809"/>
      <c r="E118" s="809"/>
      <c r="F118" s="809"/>
      <c r="G118" s="809"/>
      <c r="H118" s="809"/>
      <c r="I118" s="809"/>
      <c r="J118" s="809"/>
      <c r="K118" s="809"/>
      <c r="L118" s="809"/>
      <c r="M118" s="809"/>
      <c r="N118" s="809"/>
    </row>
    <row r="119" spans="1:14" ht="15.75" customHeight="1">
      <c r="A119" s="815"/>
      <c r="B119" s="816"/>
      <c r="C119" s="816"/>
      <c r="D119" s="816"/>
      <c r="E119" s="816"/>
      <c r="F119" s="816"/>
      <c r="G119" s="816"/>
      <c r="H119" s="816"/>
      <c r="I119" s="816"/>
      <c r="J119" s="816"/>
      <c r="K119" s="816"/>
      <c r="L119" s="816"/>
      <c r="M119" s="816"/>
      <c r="N119" s="817"/>
    </row>
    <row r="120" spans="1:14" ht="15.75" customHeight="1">
      <c r="A120" s="818"/>
      <c r="B120" s="819"/>
      <c r="C120" s="819"/>
      <c r="D120" s="819"/>
      <c r="E120" s="819"/>
      <c r="F120" s="819"/>
      <c r="G120" s="819"/>
      <c r="H120" s="819"/>
      <c r="I120" s="819"/>
      <c r="J120" s="819"/>
      <c r="K120" s="819"/>
      <c r="L120" s="819"/>
      <c r="M120" s="819"/>
      <c r="N120" s="820"/>
    </row>
    <row r="121" spans="1:14" ht="15.75" customHeight="1">
      <c r="A121" s="818"/>
      <c r="B121" s="819"/>
      <c r="C121" s="819"/>
      <c r="D121" s="819"/>
      <c r="E121" s="819"/>
      <c r="F121" s="819"/>
      <c r="G121" s="819"/>
      <c r="H121" s="819"/>
      <c r="I121" s="819"/>
      <c r="J121" s="819"/>
      <c r="K121" s="819"/>
      <c r="L121" s="819"/>
      <c r="M121" s="819"/>
      <c r="N121" s="820"/>
    </row>
    <row r="122" spans="1:14" ht="15.75" customHeight="1">
      <c r="A122" s="821"/>
      <c r="B122" s="822"/>
      <c r="C122" s="822"/>
      <c r="D122" s="822"/>
      <c r="E122" s="822"/>
      <c r="F122" s="822"/>
      <c r="G122" s="822"/>
      <c r="H122" s="822"/>
      <c r="I122" s="822"/>
      <c r="J122" s="822"/>
      <c r="K122" s="822"/>
      <c r="L122" s="822"/>
      <c r="M122" s="822"/>
      <c r="N122" s="823"/>
    </row>
    <row r="123" spans="1:14" ht="15.75" customHeight="1">
      <c r="A123" s="794" t="s">
        <v>446</v>
      </c>
      <c r="B123" s="794"/>
      <c r="C123" s="794"/>
      <c r="D123" s="795"/>
      <c r="E123" s="796"/>
      <c r="F123" s="797"/>
      <c r="G123" s="424"/>
      <c r="H123" s="444"/>
      <c r="I123" s="444"/>
      <c r="J123" s="444"/>
      <c r="K123" s="444"/>
      <c r="L123" s="461"/>
      <c r="M123" s="461"/>
      <c r="N123" s="462"/>
    </row>
    <row r="124" spans="1:14" ht="15.75" customHeight="1">
      <c r="A124" s="794" t="s">
        <v>447</v>
      </c>
      <c r="B124" s="794"/>
      <c r="C124" s="794"/>
      <c r="D124" s="795"/>
      <c r="E124" s="796"/>
      <c r="F124" s="797"/>
      <c r="G124" s="424"/>
      <c r="H124" s="444"/>
      <c r="I124" s="444"/>
      <c r="J124" s="444"/>
      <c r="K124" s="444"/>
      <c r="L124" s="461"/>
      <c r="M124" s="461"/>
      <c r="N124" s="462"/>
    </row>
    <row r="125" spans="1:14" ht="15.75" customHeight="1">
      <c r="A125" s="794" t="s">
        <v>448</v>
      </c>
      <c r="B125" s="794"/>
      <c r="C125" s="794"/>
      <c r="D125" s="795"/>
      <c r="E125" s="796"/>
      <c r="F125" s="797"/>
      <c r="G125" s="424"/>
      <c r="H125" s="444"/>
      <c r="I125" s="444"/>
      <c r="J125" s="444"/>
      <c r="K125" s="444"/>
      <c r="L125" s="461"/>
      <c r="M125" s="461"/>
      <c r="N125" s="462"/>
    </row>
    <row r="126" spans="1:14" ht="15.75" customHeight="1">
      <c r="A126" s="480"/>
      <c r="B126" s="480"/>
      <c r="C126" s="480"/>
      <c r="D126" s="481"/>
      <c r="E126" s="480"/>
      <c r="F126" s="482"/>
      <c r="G126" s="456"/>
      <c r="H126" s="456"/>
      <c r="I126" s="456"/>
      <c r="J126" s="456"/>
      <c r="K126" s="456"/>
      <c r="L126" s="483"/>
      <c r="M126" s="483"/>
      <c r="N126" s="483"/>
    </row>
    <row r="127" spans="1:14" ht="15.75" customHeight="1">
      <c r="A127" s="487" t="s">
        <v>672</v>
      </c>
      <c r="B127" s="837" t="s">
        <v>673</v>
      </c>
      <c r="C127" s="838"/>
      <c r="D127" s="838"/>
      <c r="E127" s="838"/>
      <c r="F127" s="838"/>
      <c r="G127" s="838"/>
      <c r="H127" s="838"/>
      <c r="I127" s="444" t="s">
        <v>674</v>
      </c>
      <c r="J127" s="444"/>
      <c r="K127" s="444"/>
      <c r="L127" s="461"/>
      <c r="M127" s="461"/>
      <c r="N127" s="462"/>
    </row>
    <row r="128" spans="1:14" ht="15.75" customHeight="1">
      <c r="A128" s="839" t="s">
        <v>675</v>
      </c>
      <c r="B128" s="794"/>
      <c r="C128" s="794"/>
      <c r="D128" s="794"/>
      <c r="E128" s="794"/>
      <c r="F128" s="794"/>
      <c r="G128" s="794"/>
      <c r="H128" s="794"/>
      <c r="I128" s="794"/>
      <c r="J128" s="794"/>
      <c r="K128" s="794"/>
      <c r="L128" s="794"/>
      <c r="M128" s="794"/>
      <c r="N128" s="840"/>
    </row>
    <row r="129" spans="1:14" ht="15.75" customHeight="1">
      <c r="A129" s="480"/>
      <c r="B129" s="480"/>
      <c r="C129" s="480"/>
      <c r="D129" s="481"/>
      <c r="E129" s="480"/>
      <c r="F129" s="482"/>
      <c r="G129" s="456"/>
      <c r="H129" s="456"/>
      <c r="I129" s="456"/>
      <c r="J129" s="456"/>
      <c r="K129" s="456"/>
      <c r="L129" s="483"/>
      <c r="M129" s="483"/>
      <c r="N129" s="483"/>
    </row>
    <row r="130" spans="1:14" ht="15.75" customHeight="1">
      <c r="A130" s="480"/>
      <c r="B130" s="480"/>
      <c r="C130" s="480"/>
      <c r="D130" s="481"/>
      <c r="E130" s="480"/>
      <c r="F130" s="482"/>
      <c r="G130" s="456"/>
      <c r="H130" s="456"/>
      <c r="I130" s="456"/>
      <c r="J130" s="456"/>
      <c r="K130" s="456"/>
      <c r="L130" s="483"/>
      <c r="M130" s="483"/>
      <c r="N130" s="483"/>
    </row>
    <row r="131" spans="1:14" ht="15.75" customHeight="1">
      <c r="A131" s="480"/>
      <c r="B131" s="480"/>
      <c r="C131" s="480"/>
      <c r="D131" s="481"/>
      <c r="E131" s="480"/>
      <c r="F131" s="482"/>
      <c r="G131" s="456"/>
      <c r="H131" s="456"/>
      <c r="I131" s="456"/>
      <c r="J131" s="456"/>
      <c r="K131" s="456"/>
      <c r="L131" s="483"/>
      <c r="M131" s="483"/>
      <c r="N131" s="483"/>
    </row>
    <row r="132" ht="15.75" customHeight="1"/>
    <row r="133" ht="15.75" customHeight="1"/>
    <row r="134" spans="1:14" ht="15.75" customHeight="1" thickBot="1">
      <c r="A134" s="489" t="str">
        <f>B127</f>
        <v>insert name and title or ED</v>
      </c>
      <c r="B134" s="489"/>
      <c r="C134" s="489"/>
      <c r="D134" s="489"/>
      <c r="E134" s="489"/>
      <c r="F134" s="489"/>
      <c r="G134" s="489"/>
      <c r="H134" s="488"/>
      <c r="I134" s="488"/>
      <c r="L134" s="841" t="s">
        <v>676</v>
      </c>
      <c r="M134" s="841"/>
      <c r="N134" s="489"/>
    </row>
    <row r="137" ht="15">
      <c r="B137" s="76" t="s">
        <v>58</v>
      </c>
    </row>
    <row r="143" spans="1:3" ht="15">
      <c r="A143" s="75"/>
      <c r="B143" s="75"/>
      <c r="C143" s="75"/>
    </row>
    <row r="147" ht="15">
      <c r="A147" s="75"/>
    </row>
    <row r="168" ht="15">
      <c r="A168" s="75"/>
    </row>
  </sheetData>
  <sheetProtection selectLockedCells="1"/>
  <mergeCells count="62">
    <mergeCell ref="A12:M12"/>
    <mergeCell ref="B127:H127"/>
    <mergeCell ref="A128:N128"/>
    <mergeCell ref="L134:M134"/>
    <mergeCell ref="A100:N100"/>
    <mergeCell ref="A108:N111"/>
    <mergeCell ref="A114:N117"/>
    <mergeCell ref="A56:N56"/>
    <mergeCell ref="A57:N60"/>
    <mergeCell ref="A61:N61"/>
    <mergeCell ref="A62:N65"/>
    <mergeCell ref="A86:N88"/>
    <mergeCell ref="A119:N122"/>
    <mergeCell ref="A106:N107"/>
    <mergeCell ref="A112:N113"/>
    <mergeCell ref="A118:N118"/>
    <mergeCell ref="A89:N92"/>
    <mergeCell ref="A75:N78"/>
    <mergeCell ref="A51:N51"/>
    <mergeCell ref="A101:N104"/>
    <mergeCell ref="A79:N81"/>
    <mergeCell ref="A82:N85"/>
    <mergeCell ref="A96:N99"/>
    <mergeCell ref="A47:N50"/>
    <mergeCell ref="A69:N72"/>
    <mergeCell ref="A67:N68"/>
    <mergeCell ref="A73:N74"/>
    <mergeCell ref="A52:N55"/>
    <mergeCell ref="K11:N11"/>
    <mergeCell ref="A14:H14"/>
    <mergeCell ref="A13:M13"/>
    <mergeCell ref="A93:N95"/>
    <mergeCell ref="A30:N33"/>
    <mergeCell ref="A35:N38"/>
    <mergeCell ref="F45:N45"/>
    <mergeCell ref="A41:N44"/>
    <mergeCell ref="A46:N46"/>
    <mergeCell ref="A40:N40"/>
    <mergeCell ref="G8:K8"/>
    <mergeCell ref="L8:N8"/>
    <mergeCell ref="A15:H15"/>
    <mergeCell ref="A20:N23"/>
    <mergeCell ref="A25:N28"/>
    <mergeCell ref="A18:I18"/>
    <mergeCell ref="J18:N18"/>
    <mergeCell ref="I15:N15"/>
    <mergeCell ref="F11:G11"/>
    <mergeCell ref="H11:J11"/>
    <mergeCell ref="A16:H16"/>
    <mergeCell ref="I14:N14"/>
    <mergeCell ref="I16:N16"/>
    <mergeCell ref="A39:J39"/>
    <mergeCell ref="K39:N39"/>
    <mergeCell ref="I17:N17"/>
    <mergeCell ref="A17:H17"/>
    <mergeCell ref="A29:N29"/>
    <mergeCell ref="A124:D124"/>
    <mergeCell ref="E124:F124"/>
    <mergeCell ref="A123:D123"/>
    <mergeCell ref="E123:F123"/>
    <mergeCell ref="A125:D125"/>
    <mergeCell ref="E125:F125"/>
  </mergeCells>
  <dataValidations count="2">
    <dataValidation type="list" allowBlank="1" showInputMessage="1" showErrorMessage="1" sqref="F8">
      <formula1>YN</formula1>
    </dataValidation>
    <dataValidation type="list" allowBlank="1" showInputMessage="1" showErrorMessage="1" sqref="F11">
      <formula1>OrgType</formula1>
    </dataValidation>
  </dataValidations>
  <printOptions/>
  <pageMargins left="0.7" right="0.7" top="0.75" bottom="0.75" header="0.3" footer="0.3"/>
  <pageSetup fitToHeight="0" fitToWidth="1" horizontalDpi="600" verticalDpi="600" orientation="portrait" scale="55" r:id="rId3"/>
  <rowBreaks count="1" manualBreakCount="1">
    <brk id="65" max="255" man="1"/>
  </rowBreaks>
  <legacyDrawing r:id="rId2"/>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H91"/>
  <sheetViews>
    <sheetView view="pageBreakPreview" zoomScaleSheetLayoutView="100" zoomScalePageLayoutView="0" workbookViewId="0" topLeftCell="A1">
      <selection activeCell="E18" sqref="E18"/>
    </sheetView>
  </sheetViews>
  <sheetFormatPr defaultColWidth="9.140625" defaultRowHeight="15"/>
  <cols>
    <col min="1" max="1" width="28.7109375" style="36" customWidth="1"/>
    <col min="2" max="2" width="15.421875" style="36" customWidth="1"/>
    <col min="3" max="3" width="17.8515625" style="36" customWidth="1"/>
    <col min="4" max="6" width="13.421875" style="36" customWidth="1"/>
    <col min="7" max="7" width="23.28125" style="36" customWidth="1"/>
    <col min="8" max="8" width="22.7109375" style="36" customWidth="1"/>
    <col min="9" max="16384" width="9.140625" style="36" customWidth="1"/>
  </cols>
  <sheetData>
    <row r="1" ht="23.25">
      <c r="A1" s="463" t="str">
        <f>'DeveloperOwner Capacity'!A1</f>
        <v>Project Name - Applicant Name</v>
      </c>
    </row>
    <row r="2" spans="1:5" ht="15.75" customHeight="1">
      <c r="A2" s="464" t="s">
        <v>424</v>
      </c>
      <c r="B2" s="465"/>
      <c r="C2" s="466"/>
      <c r="D2" s="466"/>
      <c r="E2" s="466"/>
    </row>
    <row r="3" ht="15.75" customHeight="1"/>
    <row r="4" spans="1:8" s="467" customFormat="1" ht="15.75" customHeight="1">
      <c r="A4" s="842" t="s">
        <v>430</v>
      </c>
      <c r="B4" s="842" t="s">
        <v>425</v>
      </c>
      <c r="C4" s="842" t="s">
        <v>426</v>
      </c>
      <c r="D4" s="842" t="s">
        <v>122</v>
      </c>
      <c r="E4" s="842" t="s">
        <v>671</v>
      </c>
      <c r="F4" s="842" t="s">
        <v>427</v>
      </c>
      <c r="G4" s="842" t="s">
        <v>428</v>
      </c>
      <c r="H4" s="842" t="s">
        <v>429</v>
      </c>
    </row>
    <row r="5" spans="1:8" s="467" customFormat="1" ht="15.75" customHeight="1">
      <c r="A5" s="843"/>
      <c r="B5" s="843"/>
      <c r="C5" s="843"/>
      <c r="D5" s="843"/>
      <c r="E5" s="843"/>
      <c r="F5" s="843"/>
      <c r="G5" s="843"/>
      <c r="H5" s="843"/>
    </row>
    <row r="6" spans="1:8" ht="15.75" customHeight="1">
      <c r="A6" s="468"/>
      <c r="B6" s="844"/>
      <c r="C6" s="847"/>
      <c r="D6" s="847"/>
      <c r="E6" s="472"/>
      <c r="F6" s="852"/>
      <c r="G6" s="847"/>
      <c r="H6" s="88"/>
    </row>
    <row r="7" spans="1:8" ht="15.75" customHeight="1">
      <c r="A7" s="469"/>
      <c r="B7" s="845"/>
      <c r="C7" s="848"/>
      <c r="D7" s="850"/>
      <c r="E7" s="473"/>
      <c r="F7" s="848"/>
      <c r="G7" s="848"/>
      <c r="H7" s="88"/>
    </row>
    <row r="8" spans="1:8" ht="15.75" customHeight="1">
      <c r="A8" s="469"/>
      <c r="B8" s="845"/>
      <c r="C8" s="848"/>
      <c r="D8" s="850"/>
      <c r="E8" s="473"/>
      <c r="F8" s="848"/>
      <c r="G8" s="848"/>
      <c r="H8" s="88"/>
    </row>
    <row r="9" spans="1:8" ht="15.75" customHeight="1">
      <c r="A9" s="470"/>
      <c r="B9" s="846"/>
      <c r="C9" s="849"/>
      <c r="D9" s="851"/>
      <c r="E9" s="474"/>
      <c r="F9" s="849"/>
      <c r="G9" s="849"/>
      <c r="H9" s="88"/>
    </row>
    <row r="10" spans="1:8" ht="15.75" customHeight="1">
      <c r="A10" s="468"/>
      <c r="B10" s="844"/>
      <c r="C10" s="847"/>
      <c r="D10" s="847"/>
      <c r="E10" s="475"/>
      <c r="F10" s="852"/>
      <c r="G10" s="847"/>
      <c r="H10" s="88"/>
    </row>
    <row r="11" spans="1:8" ht="15.75" customHeight="1">
      <c r="A11" s="469"/>
      <c r="B11" s="845"/>
      <c r="C11" s="848"/>
      <c r="D11" s="850"/>
      <c r="E11" s="476"/>
      <c r="F11" s="848"/>
      <c r="G11" s="848"/>
      <c r="H11" s="88"/>
    </row>
    <row r="12" spans="1:8" ht="15.75" customHeight="1">
      <c r="A12" s="469"/>
      <c r="B12" s="845"/>
      <c r="C12" s="848"/>
      <c r="D12" s="850"/>
      <c r="E12" s="476"/>
      <c r="F12" s="848"/>
      <c r="G12" s="848"/>
      <c r="H12" s="88"/>
    </row>
    <row r="13" spans="1:8" ht="15.75" customHeight="1">
      <c r="A13" s="470"/>
      <c r="B13" s="846"/>
      <c r="C13" s="849"/>
      <c r="D13" s="851"/>
      <c r="E13" s="477"/>
      <c r="F13" s="849"/>
      <c r="G13" s="849"/>
      <c r="H13" s="88"/>
    </row>
    <row r="14" spans="1:8" ht="15.75" customHeight="1">
      <c r="A14" s="468"/>
      <c r="B14" s="844"/>
      <c r="C14" s="847"/>
      <c r="D14" s="847"/>
      <c r="E14" s="475"/>
      <c r="F14" s="852"/>
      <c r="G14" s="853"/>
      <c r="H14" s="88"/>
    </row>
    <row r="15" spans="1:8" ht="15.75" customHeight="1">
      <c r="A15" s="469"/>
      <c r="B15" s="845"/>
      <c r="C15" s="848"/>
      <c r="D15" s="850"/>
      <c r="E15" s="476"/>
      <c r="F15" s="848"/>
      <c r="G15" s="848"/>
      <c r="H15" s="88"/>
    </row>
    <row r="16" spans="1:8" ht="15.75" customHeight="1">
      <c r="A16" s="469"/>
      <c r="B16" s="845"/>
      <c r="C16" s="848"/>
      <c r="D16" s="850"/>
      <c r="E16" s="476"/>
      <c r="F16" s="848"/>
      <c r="G16" s="848"/>
      <c r="H16" s="88"/>
    </row>
    <row r="17" spans="1:8" ht="15.75" customHeight="1">
      <c r="A17" s="470"/>
      <c r="B17" s="846"/>
      <c r="C17" s="849"/>
      <c r="D17" s="851"/>
      <c r="E17" s="477"/>
      <c r="F17" s="849"/>
      <c r="G17" s="849"/>
      <c r="H17" s="88"/>
    </row>
    <row r="18" spans="1:8" ht="15.75" customHeight="1">
      <c r="A18" s="468"/>
      <c r="B18" s="844"/>
      <c r="C18" s="847"/>
      <c r="D18" s="847"/>
      <c r="E18" s="475"/>
      <c r="F18" s="852"/>
      <c r="G18" s="853"/>
      <c r="H18" s="88"/>
    </row>
    <row r="19" spans="1:8" ht="15.75" customHeight="1">
      <c r="A19" s="469"/>
      <c r="B19" s="845"/>
      <c r="C19" s="848"/>
      <c r="D19" s="850"/>
      <c r="E19" s="476"/>
      <c r="F19" s="848"/>
      <c r="G19" s="848"/>
      <c r="H19" s="88"/>
    </row>
    <row r="20" spans="1:8" ht="15.75" customHeight="1">
      <c r="A20" s="469"/>
      <c r="B20" s="845"/>
      <c r="C20" s="848"/>
      <c r="D20" s="850"/>
      <c r="E20" s="476"/>
      <c r="F20" s="848"/>
      <c r="G20" s="848"/>
      <c r="H20" s="88"/>
    </row>
    <row r="21" spans="1:8" ht="15.75" customHeight="1">
      <c r="A21" s="470"/>
      <c r="B21" s="846"/>
      <c r="C21" s="849"/>
      <c r="D21" s="851"/>
      <c r="E21" s="477"/>
      <c r="F21" s="849"/>
      <c r="G21" s="849"/>
      <c r="H21" s="88"/>
    </row>
    <row r="22" spans="1:8" ht="15.75" customHeight="1">
      <c r="A22" s="468"/>
      <c r="B22" s="844"/>
      <c r="C22" s="847"/>
      <c r="D22" s="847"/>
      <c r="E22" s="475"/>
      <c r="F22" s="852"/>
      <c r="G22" s="853"/>
      <c r="H22" s="88"/>
    </row>
    <row r="23" spans="1:8" ht="15.75" customHeight="1">
      <c r="A23" s="469"/>
      <c r="B23" s="845"/>
      <c r="C23" s="848"/>
      <c r="D23" s="850"/>
      <c r="E23" s="476"/>
      <c r="F23" s="848"/>
      <c r="G23" s="848"/>
      <c r="H23" s="88"/>
    </row>
    <row r="24" spans="1:8" ht="15.75" customHeight="1">
      <c r="A24" s="469"/>
      <c r="B24" s="845"/>
      <c r="C24" s="848"/>
      <c r="D24" s="850"/>
      <c r="E24" s="476"/>
      <c r="F24" s="848"/>
      <c r="G24" s="848"/>
      <c r="H24" s="88"/>
    </row>
    <row r="25" spans="1:8" ht="15.75" customHeight="1">
      <c r="A25" s="470"/>
      <c r="B25" s="846"/>
      <c r="C25" s="849"/>
      <c r="D25" s="851"/>
      <c r="E25" s="477"/>
      <c r="F25" s="849"/>
      <c r="G25" s="849"/>
      <c r="H25" s="88"/>
    </row>
    <row r="26" spans="1:8" ht="15.75" customHeight="1">
      <c r="A26" s="468"/>
      <c r="B26" s="844"/>
      <c r="C26" s="847"/>
      <c r="D26" s="847"/>
      <c r="E26" s="475"/>
      <c r="F26" s="852"/>
      <c r="G26" s="853"/>
      <c r="H26" s="88"/>
    </row>
    <row r="27" spans="1:8" ht="15.75" customHeight="1">
      <c r="A27" s="469"/>
      <c r="B27" s="845"/>
      <c r="C27" s="848"/>
      <c r="D27" s="850"/>
      <c r="E27" s="476"/>
      <c r="F27" s="848"/>
      <c r="G27" s="848"/>
      <c r="H27" s="88"/>
    </row>
    <row r="28" spans="1:8" ht="15.75" customHeight="1">
      <c r="A28" s="469"/>
      <c r="B28" s="845"/>
      <c r="C28" s="848"/>
      <c r="D28" s="850"/>
      <c r="E28" s="476"/>
      <c r="F28" s="848"/>
      <c r="G28" s="848"/>
      <c r="H28" s="88"/>
    </row>
    <row r="29" spans="1:8" ht="15.75" customHeight="1">
      <c r="A29" s="470"/>
      <c r="B29" s="846"/>
      <c r="C29" s="849"/>
      <c r="D29" s="851"/>
      <c r="E29" s="477"/>
      <c r="F29" s="849"/>
      <c r="G29" s="849"/>
      <c r="H29" s="88"/>
    </row>
    <row r="30" spans="1:8" ht="15.75" customHeight="1">
      <c r="A30" s="468"/>
      <c r="B30" s="844"/>
      <c r="C30" s="847"/>
      <c r="D30" s="847"/>
      <c r="E30" s="475"/>
      <c r="F30" s="852"/>
      <c r="G30" s="853"/>
      <c r="H30" s="88"/>
    </row>
    <row r="31" spans="1:8" ht="15.75" customHeight="1">
      <c r="A31" s="469"/>
      <c r="B31" s="845"/>
      <c r="C31" s="848"/>
      <c r="D31" s="850"/>
      <c r="E31" s="476"/>
      <c r="F31" s="848"/>
      <c r="G31" s="848"/>
      <c r="H31" s="88"/>
    </row>
    <row r="32" spans="1:8" ht="15.75" customHeight="1">
      <c r="A32" s="469"/>
      <c r="B32" s="845"/>
      <c r="C32" s="848"/>
      <c r="D32" s="850"/>
      <c r="E32" s="476"/>
      <c r="F32" s="848"/>
      <c r="G32" s="848"/>
      <c r="H32" s="88"/>
    </row>
    <row r="33" spans="1:8" ht="15.75" customHeight="1">
      <c r="A33" s="470"/>
      <c r="B33" s="846"/>
      <c r="C33" s="849"/>
      <c r="D33" s="851"/>
      <c r="E33" s="477"/>
      <c r="F33" s="849"/>
      <c r="G33" s="849"/>
      <c r="H33" s="88"/>
    </row>
    <row r="34" spans="1:8" ht="15.75" customHeight="1">
      <c r="A34" s="468"/>
      <c r="B34" s="844"/>
      <c r="C34" s="847"/>
      <c r="D34" s="847"/>
      <c r="E34" s="475"/>
      <c r="F34" s="852"/>
      <c r="G34" s="853"/>
      <c r="H34" s="88"/>
    </row>
    <row r="35" spans="1:8" ht="15.75" customHeight="1">
      <c r="A35" s="469"/>
      <c r="B35" s="845"/>
      <c r="C35" s="848"/>
      <c r="D35" s="850"/>
      <c r="E35" s="476"/>
      <c r="F35" s="848"/>
      <c r="G35" s="848"/>
      <c r="H35" s="88"/>
    </row>
    <row r="36" spans="1:8" ht="15.75" customHeight="1">
      <c r="A36" s="469"/>
      <c r="B36" s="845"/>
      <c r="C36" s="848"/>
      <c r="D36" s="850"/>
      <c r="E36" s="476"/>
      <c r="F36" s="848"/>
      <c r="G36" s="848"/>
      <c r="H36" s="88"/>
    </row>
    <row r="37" spans="1:8" ht="15.75" customHeight="1">
      <c r="A37" s="470"/>
      <c r="B37" s="846"/>
      <c r="C37" s="849"/>
      <c r="D37" s="851"/>
      <c r="E37" s="477"/>
      <c r="F37" s="849"/>
      <c r="G37" s="849"/>
      <c r="H37" s="88"/>
    </row>
    <row r="38" spans="1:8" ht="15.75" customHeight="1">
      <c r="A38" s="468"/>
      <c r="B38" s="844"/>
      <c r="C38" s="847"/>
      <c r="D38" s="847"/>
      <c r="E38" s="475"/>
      <c r="F38" s="852"/>
      <c r="G38" s="847"/>
      <c r="H38" s="88"/>
    </row>
    <row r="39" spans="1:8" ht="15.75" customHeight="1">
      <c r="A39" s="469"/>
      <c r="B39" s="845"/>
      <c r="C39" s="848"/>
      <c r="D39" s="850"/>
      <c r="E39" s="476"/>
      <c r="F39" s="848"/>
      <c r="G39" s="848"/>
      <c r="H39" s="88"/>
    </row>
    <row r="40" spans="1:8" ht="15.75" customHeight="1">
      <c r="A40" s="469"/>
      <c r="B40" s="845"/>
      <c r="C40" s="848"/>
      <c r="D40" s="850"/>
      <c r="E40" s="476"/>
      <c r="F40" s="848"/>
      <c r="G40" s="848"/>
      <c r="H40" s="88"/>
    </row>
    <row r="41" spans="1:8" ht="15.75" customHeight="1">
      <c r="A41" s="470"/>
      <c r="B41" s="846"/>
      <c r="C41" s="849"/>
      <c r="D41" s="851"/>
      <c r="E41" s="477"/>
      <c r="F41" s="849"/>
      <c r="G41" s="849"/>
      <c r="H41" s="88"/>
    </row>
    <row r="42" spans="1:8" ht="15.75" customHeight="1">
      <c r="A42" s="468"/>
      <c r="B42" s="844"/>
      <c r="C42" s="847"/>
      <c r="D42" s="847"/>
      <c r="E42" s="475"/>
      <c r="F42" s="852"/>
      <c r="G42" s="853"/>
      <c r="H42" s="88"/>
    </row>
    <row r="43" spans="1:8" ht="15.75" customHeight="1">
      <c r="A43" s="469"/>
      <c r="B43" s="845"/>
      <c r="C43" s="848"/>
      <c r="D43" s="850"/>
      <c r="E43" s="476"/>
      <c r="F43" s="848"/>
      <c r="G43" s="848"/>
      <c r="H43" s="88"/>
    </row>
    <row r="44" spans="1:8" ht="15.75" customHeight="1">
      <c r="A44" s="469"/>
      <c r="B44" s="845"/>
      <c r="C44" s="848"/>
      <c r="D44" s="850"/>
      <c r="E44" s="476"/>
      <c r="F44" s="848"/>
      <c r="G44" s="848"/>
      <c r="H44" s="88"/>
    </row>
    <row r="45" spans="1:8" ht="15.75" customHeight="1">
      <c r="A45" s="470"/>
      <c r="B45" s="846"/>
      <c r="C45" s="849"/>
      <c r="D45" s="851"/>
      <c r="E45" s="477"/>
      <c r="F45" s="849"/>
      <c r="G45" s="849"/>
      <c r="H45" s="88"/>
    </row>
    <row r="46" spans="1:8" ht="15.75" customHeight="1">
      <c r="A46" s="468"/>
      <c r="B46" s="844"/>
      <c r="C46" s="847"/>
      <c r="D46" s="847"/>
      <c r="E46" s="475"/>
      <c r="F46" s="852"/>
      <c r="G46" s="847"/>
      <c r="H46" s="88"/>
    </row>
    <row r="47" spans="1:8" ht="15.75" customHeight="1">
      <c r="A47" s="469"/>
      <c r="B47" s="845"/>
      <c r="C47" s="848"/>
      <c r="D47" s="850"/>
      <c r="E47" s="476"/>
      <c r="F47" s="848"/>
      <c r="G47" s="848"/>
      <c r="H47" s="88"/>
    </row>
    <row r="48" spans="1:8" ht="15.75" customHeight="1">
      <c r="A48" s="469"/>
      <c r="B48" s="845"/>
      <c r="C48" s="848"/>
      <c r="D48" s="850"/>
      <c r="E48" s="476"/>
      <c r="F48" s="848"/>
      <c r="G48" s="848"/>
      <c r="H48" s="88"/>
    </row>
    <row r="49" spans="1:8" ht="15.75" customHeight="1">
      <c r="A49" s="470"/>
      <c r="B49" s="846"/>
      <c r="C49" s="849"/>
      <c r="D49" s="851"/>
      <c r="E49" s="477"/>
      <c r="F49" s="849"/>
      <c r="G49" s="849"/>
      <c r="H49" s="88"/>
    </row>
    <row r="50" spans="1:8" ht="15.75" customHeight="1">
      <c r="A50" s="468"/>
      <c r="B50" s="844"/>
      <c r="C50" s="847"/>
      <c r="D50" s="847"/>
      <c r="E50" s="475"/>
      <c r="F50" s="852"/>
      <c r="G50" s="853"/>
      <c r="H50" s="88"/>
    </row>
    <row r="51" spans="1:8" ht="15.75" customHeight="1">
      <c r="A51" s="469"/>
      <c r="B51" s="845"/>
      <c r="C51" s="848"/>
      <c r="D51" s="850"/>
      <c r="E51" s="476"/>
      <c r="F51" s="848"/>
      <c r="G51" s="848"/>
      <c r="H51" s="88"/>
    </row>
    <row r="52" spans="1:8" ht="15.75" customHeight="1">
      <c r="A52" s="469"/>
      <c r="B52" s="845"/>
      <c r="C52" s="848"/>
      <c r="D52" s="850"/>
      <c r="E52" s="476"/>
      <c r="F52" s="848"/>
      <c r="G52" s="848"/>
      <c r="H52" s="88"/>
    </row>
    <row r="53" spans="1:8" ht="15.75" customHeight="1">
      <c r="A53" s="470"/>
      <c r="B53" s="846"/>
      <c r="C53" s="849"/>
      <c r="D53" s="851"/>
      <c r="E53" s="477"/>
      <c r="F53" s="849"/>
      <c r="G53" s="849"/>
      <c r="H53" s="88"/>
    </row>
    <row r="54" spans="1:8" ht="15.75" customHeight="1">
      <c r="A54" s="468"/>
      <c r="B54" s="844"/>
      <c r="C54" s="847"/>
      <c r="D54" s="847"/>
      <c r="E54" s="475"/>
      <c r="F54" s="852"/>
      <c r="G54" s="847"/>
      <c r="H54" s="88"/>
    </row>
    <row r="55" spans="1:8" ht="15.75" customHeight="1">
      <c r="A55" s="469"/>
      <c r="B55" s="845"/>
      <c r="C55" s="848"/>
      <c r="D55" s="850"/>
      <c r="E55" s="476"/>
      <c r="F55" s="848"/>
      <c r="G55" s="848"/>
      <c r="H55" s="88"/>
    </row>
    <row r="56" spans="1:8" ht="15.75" customHeight="1">
      <c r="A56" s="469"/>
      <c r="B56" s="845"/>
      <c r="C56" s="848"/>
      <c r="D56" s="850"/>
      <c r="E56" s="476"/>
      <c r="F56" s="848"/>
      <c r="G56" s="848"/>
      <c r="H56" s="88"/>
    </row>
    <row r="57" spans="1:8" ht="15.75" customHeight="1">
      <c r="A57" s="470"/>
      <c r="B57" s="846"/>
      <c r="C57" s="849"/>
      <c r="D57" s="851"/>
      <c r="E57" s="477"/>
      <c r="F57" s="849"/>
      <c r="G57" s="849"/>
      <c r="H57" s="88"/>
    </row>
    <row r="58" spans="1:8" ht="15.75" customHeight="1">
      <c r="A58" s="468"/>
      <c r="B58" s="844"/>
      <c r="C58" s="847"/>
      <c r="D58" s="847"/>
      <c r="E58" s="475"/>
      <c r="F58" s="852"/>
      <c r="G58" s="847"/>
      <c r="H58" s="88"/>
    </row>
    <row r="59" spans="1:8" ht="15.75" customHeight="1">
      <c r="A59" s="469"/>
      <c r="B59" s="845"/>
      <c r="C59" s="848"/>
      <c r="D59" s="850"/>
      <c r="E59" s="476"/>
      <c r="F59" s="848"/>
      <c r="G59" s="848"/>
      <c r="H59" s="88"/>
    </row>
    <row r="60" spans="1:8" ht="15.75" customHeight="1">
      <c r="A60" s="469"/>
      <c r="B60" s="845"/>
      <c r="C60" s="848"/>
      <c r="D60" s="850"/>
      <c r="E60" s="476"/>
      <c r="F60" s="848"/>
      <c r="G60" s="848"/>
      <c r="H60" s="88"/>
    </row>
    <row r="61" spans="1:8" ht="15.75" customHeight="1">
      <c r="A61" s="470"/>
      <c r="B61" s="846"/>
      <c r="C61" s="849"/>
      <c r="D61" s="851"/>
      <c r="E61" s="477"/>
      <c r="F61" s="849"/>
      <c r="G61" s="849"/>
      <c r="H61" s="88"/>
    </row>
    <row r="62" spans="1:8" ht="15.75" customHeight="1">
      <c r="A62" s="468"/>
      <c r="B62" s="844"/>
      <c r="C62" s="847"/>
      <c r="D62" s="847"/>
      <c r="E62" s="475"/>
      <c r="F62" s="852"/>
      <c r="G62" s="847"/>
      <c r="H62" s="88"/>
    </row>
    <row r="63" spans="1:8" ht="15.75" customHeight="1">
      <c r="A63" s="469"/>
      <c r="B63" s="845"/>
      <c r="C63" s="848"/>
      <c r="D63" s="850"/>
      <c r="E63" s="476"/>
      <c r="F63" s="848"/>
      <c r="G63" s="848"/>
      <c r="H63" s="88"/>
    </row>
    <row r="64" spans="1:8" ht="15.75" customHeight="1">
      <c r="A64" s="469"/>
      <c r="B64" s="845"/>
      <c r="C64" s="848"/>
      <c r="D64" s="850"/>
      <c r="E64" s="476"/>
      <c r="F64" s="848"/>
      <c r="G64" s="848"/>
      <c r="H64" s="88"/>
    </row>
    <row r="65" spans="1:8" ht="15.75" customHeight="1">
      <c r="A65" s="470"/>
      <c r="B65" s="846"/>
      <c r="C65" s="849"/>
      <c r="D65" s="851"/>
      <c r="E65" s="477"/>
      <c r="F65" s="849"/>
      <c r="G65" s="849"/>
      <c r="H65" s="88"/>
    </row>
    <row r="66" spans="1:8" ht="15.75" customHeight="1">
      <c r="A66" s="468"/>
      <c r="B66" s="844"/>
      <c r="C66" s="847"/>
      <c r="D66" s="847"/>
      <c r="E66" s="475"/>
      <c r="F66" s="852"/>
      <c r="G66" s="847"/>
      <c r="H66" s="88"/>
    </row>
    <row r="67" spans="1:8" ht="15.75" customHeight="1">
      <c r="A67" s="469"/>
      <c r="B67" s="845"/>
      <c r="C67" s="848"/>
      <c r="D67" s="850"/>
      <c r="E67" s="476"/>
      <c r="F67" s="848"/>
      <c r="G67" s="848"/>
      <c r="H67" s="88"/>
    </row>
    <row r="68" spans="1:8" ht="15.75" customHeight="1">
      <c r="A68" s="469"/>
      <c r="B68" s="845"/>
      <c r="C68" s="848"/>
      <c r="D68" s="850"/>
      <c r="E68" s="476"/>
      <c r="F68" s="848"/>
      <c r="G68" s="848"/>
      <c r="H68" s="88"/>
    </row>
    <row r="69" spans="1:8" ht="15.75" customHeight="1">
      <c r="A69" s="470"/>
      <c r="B69" s="846"/>
      <c r="C69" s="849"/>
      <c r="D69" s="851"/>
      <c r="E69" s="477"/>
      <c r="F69" s="849"/>
      <c r="G69" s="849"/>
      <c r="H69" s="88"/>
    </row>
    <row r="70" spans="1:8" ht="15.75" customHeight="1">
      <c r="A70" s="468"/>
      <c r="B70" s="844"/>
      <c r="C70" s="847"/>
      <c r="D70" s="847"/>
      <c r="E70" s="475"/>
      <c r="F70" s="852"/>
      <c r="G70" s="847"/>
      <c r="H70" s="88"/>
    </row>
    <row r="71" spans="1:8" ht="15.75" customHeight="1">
      <c r="A71" s="469"/>
      <c r="B71" s="845"/>
      <c r="C71" s="848"/>
      <c r="D71" s="850"/>
      <c r="E71" s="476"/>
      <c r="F71" s="848"/>
      <c r="G71" s="848"/>
      <c r="H71" s="88"/>
    </row>
    <row r="72" spans="1:8" ht="15.75" customHeight="1">
      <c r="A72" s="469"/>
      <c r="B72" s="845"/>
      <c r="C72" s="848"/>
      <c r="D72" s="850"/>
      <c r="E72" s="476"/>
      <c r="F72" s="848"/>
      <c r="G72" s="848"/>
      <c r="H72" s="88"/>
    </row>
    <row r="73" spans="1:8" ht="15.75" customHeight="1">
      <c r="A73" s="470"/>
      <c r="B73" s="846"/>
      <c r="C73" s="849"/>
      <c r="D73" s="851"/>
      <c r="E73" s="477"/>
      <c r="F73" s="849"/>
      <c r="G73" s="849"/>
      <c r="H73" s="88"/>
    </row>
    <row r="74" spans="1:8" ht="15.75" customHeight="1">
      <c r="A74" s="468"/>
      <c r="B74" s="844"/>
      <c r="C74" s="847"/>
      <c r="D74" s="847"/>
      <c r="E74" s="475"/>
      <c r="F74" s="852"/>
      <c r="G74" s="847"/>
      <c r="H74" s="88"/>
    </row>
    <row r="75" spans="1:8" ht="15.75" customHeight="1">
      <c r="A75" s="469"/>
      <c r="B75" s="845"/>
      <c r="C75" s="848"/>
      <c r="D75" s="850"/>
      <c r="E75" s="476"/>
      <c r="F75" s="848"/>
      <c r="G75" s="848"/>
      <c r="H75" s="88"/>
    </row>
    <row r="76" spans="1:8" ht="15.75" customHeight="1">
      <c r="A76" s="469"/>
      <c r="B76" s="845"/>
      <c r="C76" s="848"/>
      <c r="D76" s="850"/>
      <c r="E76" s="476"/>
      <c r="F76" s="848"/>
      <c r="G76" s="848"/>
      <c r="H76" s="88"/>
    </row>
    <row r="77" spans="1:8" ht="15.75" customHeight="1">
      <c r="A77" s="470"/>
      <c r="B77" s="846"/>
      <c r="C77" s="849"/>
      <c r="D77" s="851"/>
      <c r="E77" s="477"/>
      <c r="F77" s="849"/>
      <c r="G77" s="849"/>
      <c r="H77" s="88"/>
    </row>
    <row r="78" spans="1:8" ht="15.75" customHeight="1">
      <c r="A78" s="468"/>
      <c r="B78" s="844"/>
      <c r="C78" s="847"/>
      <c r="D78" s="847"/>
      <c r="E78" s="475"/>
      <c r="F78" s="852"/>
      <c r="G78" s="847"/>
      <c r="H78" s="88"/>
    </row>
    <row r="79" spans="1:8" ht="15.75" customHeight="1">
      <c r="A79" s="469"/>
      <c r="B79" s="845"/>
      <c r="C79" s="848"/>
      <c r="D79" s="850"/>
      <c r="E79" s="476"/>
      <c r="F79" s="848"/>
      <c r="G79" s="848"/>
      <c r="H79" s="88"/>
    </row>
    <row r="80" spans="1:8" ht="15.75" customHeight="1">
      <c r="A80" s="469"/>
      <c r="B80" s="845"/>
      <c r="C80" s="848"/>
      <c r="D80" s="850"/>
      <c r="E80" s="476"/>
      <c r="F80" s="848"/>
      <c r="G80" s="848"/>
      <c r="H80" s="88"/>
    </row>
    <row r="81" spans="1:8" ht="15.75" customHeight="1">
      <c r="A81" s="470"/>
      <c r="B81" s="846"/>
      <c r="C81" s="849"/>
      <c r="D81" s="851"/>
      <c r="E81" s="477"/>
      <c r="F81" s="849"/>
      <c r="G81" s="849"/>
      <c r="H81" s="88"/>
    </row>
    <row r="82" spans="1:8" ht="15.75" customHeight="1">
      <c r="A82" s="468"/>
      <c r="B82" s="844"/>
      <c r="C82" s="847"/>
      <c r="D82" s="847"/>
      <c r="E82" s="475"/>
      <c r="F82" s="852"/>
      <c r="G82" s="847"/>
      <c r="H82" s="88"/>
    </row>
    <row r="83" spans="1:8" ht="15.75" customHeight="1">
      <c r="A83" s="469"/>
      <c r="B83" s="845"/>
      <c r="C83" s="848"/>
      <c r="D83" s="850"/>
      <c r="E83" s="476"/>
      <c r="F83" s="848"/>
      <c r="G83" s="848"/>
      <c r="H83" s="88"/>
    </row>
    <row r="84" spans="1:8" ht="15.75" customHeight="1">
      <c r="A84" s="469"/>
      <c r="B84" s="845"/>
      <c r="C84" s="848"/>
      <c r="D84" s="850"/>
      <c r="E84" s="476"/>
      <c r="F84" s="848"/>
      <c r="G84" s="848"/>
      <c r="H84" s="88"/>
    </row>
    <row r="85" spans="1:8" ht="15.75" customHeight="1">
      <c r="A85" s="470"/>
      <c r="B85" s="846"/>
      <c r="C85" s="849"/>
      <c r="D85" s="851"/>
      <c r="E85" s="477"/>
      <c r="F85" s="849"/>
      <c r="G85" s="849"/>
      <c r="H85" s="88"/>
    </row>
    <row r="86" spans="4:5" ht="15.75" customHeight="1">
      <c r="D86" s="471">
        <f>SUM(D6:D85)</f>
        <v>0</v>
      </c>
      <c r="E86" s="466"/>
    </row>
    <row r="87" ht="15.75" customHeight="1"/>
    <row r="88" spans="1:2" ht="15.75" customHeight="1">
      <c r="A88" s="471" t="s">
        <v>436</v>
      </c>
      <c r="B88" s="471">
        <f>COUNTIF(C6:C85,"New Construction")</f>
        <v>0</v>
      </c>
    </row>
    <row r="89" spans="1:2" ht="15.75" customHeight="1">
      <c r="A89" s="471" t="s">
        <v>437</v>
      </c>
      <c r="B89" s="471">
        <f>COUNTIF(C6:C85,"Acq./Rehabilitation")</f>
        <v>0</v>
      </c>
    </row>
    <row r="90" spans="1:2" ht="15.75" customHeight="1">
      <c r="A90" s="471" t="s">
        <v>438</v>
      </c>
      <c r="B90" s="471">
        <f>COUNTIF(B6:B85,"Rental")</f>
        <v>0</v>
      </c>
    </row>
    <row r="91" spans="1:2" ht="15.75" customHeight="1">
      <c r="A91" s="471" t="s">
        <v>439</v>
      </c>
      <c r="B91" s="471">
        <f>COUNTIF(B6:B85,"Home Ownership")</f>
        <v>0</v>
      </c>
    </row>
  </sheetData>
  <sheetProtection/>
  <mergeCells count="108">
    <mergeCell ref="G78:G81"/>
    <mergeCell ref="G82:G85"/>
    <mergeCell ref="B74:B77"/>
    <mergeCell ref="C74:C77"/>
    <mergeCell ref="D74:D77"/>
    <mergeCell ref="F74:F77"/>
    <mergeCell ref="G74:G77"/>
    <mergeCell ref="B78:B81"/>
    <mergeCell ref="C78:C81"/>
    <mergeCell ref="D78:D81"/>
    <mergeCell ref="F78:F81"/>
    <mergeCell ref="B82:B85"/>
    <mergeCell ref="C82:C85"/>
    <mergeCell ref="D82:D85"/>
    <mergeCell ref="F82:F85"/>
    <mergeCell ref="G66:G69"/>
    <mergeCell ref="B70:B73"/>
    <mergeCell ref="C70:C73"/>
    <mergeCell ref="D70:D73"/>
    <mergeCell ref="F70:F73"/>
    <mergeCell ref="G70:G73"/>
    <mergeCell ref="B66:B69"/>
    <mergeCell ref="C66:C69"/>
    <mergeCell ref="D66:D69"/>
    <mergeCell ref="F66:F69"/>
    <mergeCell ref="G58:G61"/>
    <mergeCell ref="B62:B65"/>
    <mergeCell ref="C62:C65"/>
    <mergeCell ref="D62:D65"/>
    <mergeCell ref="F62:F65"/>
    <mergeCell ref="G62:G65"/>
    <mergeCell ref="B58:B61"/>
    <mergeCell ref="C58:C61"/>
    <mergeCell ref="D58:D61"/>
    <mergeCell ref="F58:F61"/>
    <mergeCell ref="G50:G53"/>
    <mergeCell ref="B54:B57"/>
    <mergeCell ref="C54:C57"/>
    <mergeCell ref="D54:D57"/>
    <mergeCell ref="F54:F57"/>
    <mergeCell ref="G54:G57"/>
    <mergeCell ref="B50:B53"/>
    <mergeCell ref="C50:C53"/>
    <mergeCell ref="D50:D53"/>
    <mergeCell ref="F50:F53"/>
    <mergeCell ref="G42:G45"/>
    <mergeCell ref="B46:B49"/>
    <mergeCell ref="C46:C49"/>
    <mergeCell ref="D46:D49"/>
    <mergeCell ref="F46:F49"/>
    <mergeCell ref="G46:G49"/>
    <mergeCell ref="B42:B45"/>
    <mergeCell ref="C42:C45"/>
    <mergeCell ref="D42:D45"/>
    <mergeCell ref="F42:F45"/>
    <mergeCell ref="G34:G37"/>
    <mergeCell ref="B38:B41"/>
    <mergeCell ref="C38:C41"/>
    <mergeCell ref="D38:D41"/>
    <mergeCell ref="F38:F41"/>
    <mergeCell ref="G38:G41"/>
    <mergeCell ref="B34:B37"/>
    <mergeCell ref="C34:C37"/>
    <mergeCell ref="D34:D37"/>
    <mergeCell ref="F34:F37"/>
    <mergeCell ref="G26:G29"/>
    <mergeCell ref="B30:B33"/>
    <mergeCell ref="C30:C33"/>
    <mergeCell ref="D30:D33"/>
    <mergeCell ref="F30:F33"/>
    <mergeCell ref="G30:G33"/>
    <mergeCell ref="B26:B29"/>
    <mergeCell ref="C26:C29"/>
    <mergeCell ref="D26:D29"/>
    <mergeCell ref="F26:F29"/>
    <mergeCell ref="G18:G21"/>
    <mergeCell ref="B22:B25"/>
    <mergeCell ref="C22:C25"/>
    <mergeCell ref="D22:D25"/>
    <mergeCell ref="F22:F25"/>
    <mergeCell ref="G22:G25"/>
    <mergeCell ref="B18:B21"/>
    <mergeCell ref="C18:C21"/>
    <mergeCell ref="D18:D21"/>
    <mergeCell ref="F18:F21"/>
    <mergeCell ref="G10:G13"/>
    <mergeCell ref="B14:B17"/>
    <mergeCell ref="C14:C17"/>
    <mergeCell ref="D14:D17"/>
    <mergeCell ref="F14:F17"/>
    <mergeCell ref="G14:G17"/>
    <mergeCell ref="B10:B13"/>
    <mergeCell ref="C10:C13"/>
    <mergeCell ref="D10:D13"/>
    <mergeCell ref="F10:F13"/>
    <mergeCell ref="A4:A5"/>
    <mergeCell ref="B4:B5"/>
    <mergeCell ref="C4:C5"/>
    <mergeCell ref="D4:D5"/>
    <mergeCell ref="E4:E5"/>
    <mergeCell ref="H4:H5"/>
    <mergeCell ref="B6:B9"/>
    <mergeCell ref="C6:C9"/>
    <mergeCell ref="D6:D9"/>
    <mergeCell ref="F6:F9"/>
    <mergeCell ref="G6:G9"/>
    <mergeCell ref="F4:F5"/>
    <mergeCell ref="G4:G5"/>
  </mergeCells>
  <dataValidations count="3">
    <dataValidation type="list" allowBlank="1" showInputMessage="1" showErrorMessage="1" sqref="B6:B85">
      <formula1>Rental</formula1>
    </dataValidation>
    <dataValidation type="list" allowBlank="1" showInputMessage="1" showErrorMessage="1" sqref="C6:C85">
      <formula1>New_Construction</formula1>
    </dataValidation>
    <dataValidation type="list" allowBlank="1" showInputMessage="1" showErrorMessage="1" sqref="H6:H85">
      <formula1>Role</formula1>
    </dataValidation>
  </dataValidations>
  <printOptions/>
  <pageMargins left="0.7" right="0.7" top="0.75" bottom="0.75" header="0.3" footer="0.3"/>
  <pageSetup fitToHeight="0" fitToWidth="1" horizontalDpi="600" verticalDpi="600" orientation="landscape" scale="82" r:id="rId1"/>
  <rowBreaks count="2" manualBreakCount="2">
    <brk id="33" max="7" man="1"/>
    <brk id="69" max="7"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B1:L107"/>
  <sheetViews>
    <sheetView zoomScalePageLayoutView="0" workbookViewId="0" topLeftCell="A55">
      <selection activeCell="I68" sqref="I68"/>
    </sheetView>
  </sheetViews>
  <sheetFormatPr defaultColWidth="9.140625" defaultRowHeight="15"/>
  <cols>
    <col min="1" max="11" width="14.140625" style="10" customWidth="1"/>
    <col min="12" max="16384" width="9.140625" style="10" customWidth="1"/>
  </cols>
  <sheetData>
    <row r="1" spans="2:9" ht="15">
      <c r="B1" s="9" t="s">
        <v>288</v>
      </c>
      <c r="I1" s="10" t="s">
        <v>517</v>
      </c>
    </row>
    <row r="2" spans="2:9" ht="15">
      <c r="B2" s="9" t="s">
        <v>289</v>
      </c>
      <c r="F2" s="10" t="s">
        <v>493</v>
      </c>
      <c r="I2" s="10" t="s">
        <v>322</v>
      </c>
    </row>
    <row r="3" spans="2:9" ht="15">
      <c r="B3" s="9" t="s">
        <v>292</v>
      </c>
      <c r="F3" s="10" t="s">
        <v>323</v>
      </c>
      <c r="I3" s="10" t="s">
        <v>516</v>
      </c>
    </row>
    <row r="4" spans="2:9" ht="15">
      <c r="B4" s="9" t="s">
        <v>290</v>
      </c>
      <c r="F4" s="10" t="s">
        <v>494</v>
      </c>
      <c r="I4" s="10" t="s">
        <v>494</v>
      </c>
    </row>
    <row r="5" ht="15">
      <c r="B5" s="9" t="s">
        <v>293</v>
      </c>
    </row>
    <row r="6" ht="15">
      <c r="B6" s="9" t="s">
        <v>291</v>
      </c>
    </row>
    <row r="7" spans="2:6" ht="15">
      <c r="B7" s="9" t="s">
        <v>308</v>
      </c>
      <c r="F7" s="10" t="s">
        <v>500</v>
      </c>
    </row>
    <row r="8" ht="14.25">
      <c r="F8" s="10" t="s">
        <v>501</v>
      </c>
    </row>
    <row r="10" spans="2:9" ht="15">
      <c r="B10" s="9" t="s">
        <v>309</v>
      </c>
      <c r="F10" s="10" t="s">
        <v>503</v>
      </c>
      <c r="I10" s="10" t="s">
        <v>518</v>
      </c>
    </row>
    <row r="11" spans="2:9" ht="15">
      <c r="B11" s="9" t="s">
        <v>310</v>
      </c>
      <c r="F11" s="10" t="s">
        <v>504</v>
      </c>
      <c r="I11" s="10" t="s">
        <v>493</v>
      </c>
    </row>
    <row r="12" ht="14.25">
      <c r="I12" s="10" t="s">
        <v>323</v>
      </c>
    </row>
    <row r="13" spans="2:9" ht="14.25">
      <c r="B13" s="10" t="s">
        <v>311</v>
      </c>
      <c r="I13" s="10" t="s">
        <v>494</v>
      </c>
    </row>
    <row r="14" ht="14.25">
      <c r="B14" s="10" t="s">
        <v>312</v>
      </c>
    </row>
    <row r="15" ht="14.25">
      <c r="B15" s="10" t="s">
        <v>313</v>
      </c>
    </row>
    <row r="16" ht="14.25">
      <c r="B16" s="10" t="s">
        <v>314</v>
      </c>
    </row>
    <row r="17" ht="14.25">
      <c r="B17" s="10" t="s">
        <v>317</v>
      </c>
    </row>
    <row r="19" ht="14.25">
      <c r="G19" s="10" t="s">
        <v>708</v>
      </c>
    </row>
    <row r="20" ht="14.25">
      <c r="G20" s="10" t="s">
        <v>709</v>
      </c>
    </row>
    <row r="21" ht="14.25">
      <c r="B21" s="10" t="s">
        <v>318</v>
      </c>
    </row>
    <row r="22" ht="14.25">
      <c r="B22" s="10" t="s">
        <v>315</v>
      </c>
    </row>
    <row r="23" ht="14.25">
      <c r="B23" s="10" t="s">
        <v>316</v>
      </c>
    </row>
    <row r="26" spans="2:12" ht="15">
      <c r="B26" s="9" t="s">
        <v>294</v>
      </c>
      <c r="C26" s="9"/>
      <c r="D26" s="9"/>
      <c r="E26" s="9"/>
      <c r="F26" s="9"/>
      <c r="G26" s="9"/>
      <c r="H26" s="9"/>
      <c r="I26" s="9"/>
      <c r="J26" s="9"/>
      <c r="K26" s="9"/>
      <c r="L26" s="9"/>
    </row>
    <row r="27" spans="2:9" ht="15">
      <c r="B27" s="9" t="s">
        <v>295</v>
      </c>
      <c r="C27" s="9"/>
      <c r="D27" s="9"/>
      <c r="E27" s="9"/>
      <c r="F27" s="9"/>
      <c r="G27" s="9"/>
      <c r="H27" s="9"/>
      <c r="I27" s="9"/>
    </row>
    <row r="28" spans="2:9" ht="15">
      <c r="B28" s="9" t="s">
        <v>299</v>
      </c>
      <c r="C28" s="9"/>
      <c r="D28" s="9"/>
      <c r="E28" s="9">
        <v>5</v>
      </c>
      <c r="F28" s="9"/>
      <c r="G28" s="9"/>
      <c r="H28" s="9"/>
      <c r="I28" s="9"/>
    </row>
    <row r="29" spans="2:9" ht="15">
      <c r="B29" s="9" t="s">
        <v>296</v>
      </c>
      <c r="C29" s="9"/>
      <c r="D29" s="9"/>
      <c r="E29" s="9">
        <v>10</v>
      </c>
      <c r="F29" s="9"/>
      <c r="G29" s="9"/>
      <c r="H29" s="9"/>
      <c r="I29" s="9"/>
    </row>
    <row r="30" spans="2:9" ht="15">
      <c r="B30" s="9" t="s">
        <v>297</v>
      </c>
      <c r="C30" s="9"/>
      <c r="D30" s="9"/>
      <c r="E30" s="9">
        <v>15</v>
      </c>
      <c r="F30" s="9"/>
      <c r="G30" s="9"/>
      <c r="H30" s="9"/>
      <c r="I30" s="9"/>
    </row>
    <row r="31" spans="2:9" ht="15">
      <c r="B31" s="9" t="s">
        <v>298</v>
      </c>
      <c r="C31" s="9"/>
      <c r="D31" s="9"/>
      <c r="E31" s="9">
        <v>20</v>
      </c>
      <c r="F31" s="9"/>
      <c r="G31" s="9"/>
      <c r="H31" s="9"/>
      <c r="I31" s="9"/>
    </row>
    <row r="32" spans="2:12" ht="15">
      <c r="B32" s="9" t="s">
        <v>320</v>
      </c>
      <c r="C32" s="9"/>
      <c r="D32" s="9"/>
      <c r="E32" s="9"/>
      <c r="F32" s="9"/>
      <c r="G32" s="9"/>
      <c r="H32" s="9"/>
      <c r="I32" s="9"/>
      <c r="J32" s="9"/>
      <c r="K32" s="9"/>
      <c r="L32" s="9"/>
    </row>
    <row r="34" spans="2:4" ht="15">
      <c r="B34" s="9" t="s">
        <v>321</v>
      </c>
      <c r="C34" s="9"/>
      <c r="D34" s="9"/>
    </row>
    <row r="35" spans="2:5" ht="15">
      <c r="B35" s="9" t="s">
        <v>299</v>
      </c>
      <c r="C35" s="9"/>
      <c r="D35" s="9"/>
      <c r="E35" s="9">
        <v>5</v>
      </c>
    </row>
    <row r="36" spans="2:5" ht="15">
      <c r="B36" s="9" t="s">
        <v>296</v>
      </c>
      <c r="C36" s="9"/>
      <c r="D36" s="9"/>
      <c r="E36" s="9">
        <v>10</v>
      </c>
    </row>
    <row r="37" spans="2:5" ht="15">
      <c r="B37" s="9" t="s">
        <v>297</v>
      </c>
      <c r="C37" s="9"/>
      <c r="D37" s="9"/>
      <c r="E37" s="9">
        <v>15</v>
      </c>
    </row>
    <row r="38" spans="2:4" ht="15">
      <c r="B38" s="9" t="s">
        <v>320</v>
      </c>
      <c r="C38" s="9"/>
      <c r="D38" s="9"/>
    </row>
    <row r="40" ht="15">
      <c r="B40" s="9" t="s">
        <v>322</v>
      </c>
    </row>
    <row r="41" ht="15">
      <c r="B41" s="9" t="s">
        <v>323</v>
      </c>
    </row>
    <row r="43" ht="15">
      <c r="B43" s="9" t="s">
        <v>330</v>
      </c>
    </row>
    <row r="44" ht="15">
      <c r="B44" s="9" t="s">
        <v>289</v>
      </c>
    </row>
    <row r="45" ht="15">
      <c r="B45" s="9" t="s">
        <v>292</v>
      </c>
    </row>
    <row r="46" ht="15">
      <c r="B46" s="9" t="s">
        <v>290</v>
      </c>
    </row>
    <row r="47" ht="15">
      <c r="B47" s="9" t="s">
        <v>329</v>
      </c>
    </row>
    <row r="48" ht="15">
      <c r="B48" s="9" t="s">
        <v>293</v>
      </c>
    </row>
    <row r="49" ht="15">
      <c r="B49" s="9" t="s">
        <v>291</v>
      </c>
    </row>
    <row r="50" ht="15">
      <c r="B50" s="9" t="s">
        <v>328</v>
      </c>
    </row>
    <row r="51" ht="15">
      <c r="B51" s="9" t="s">
        <v>331</v>
      </c>
    </row>
    <row r="52" ht="15">
      <c r="B52" s="9" t="s">
        <v>327</v>
      </c>
    </row>
    <row r="53" ht="15">
      <c r="B53" s="9" t="s">
        <v>332</v>
      </c>
    </row>
    <row r="58" ht="15">
      <c r="B58" s="9" t="s">
        <v>340</v>
      </c>
    </row>
    <row r="59" ht="15">
      <c r="B59" s="9" t="s">
        <v>338</v>
      </c>
    </row>
    <row r="60" ht="15">
      <c r="B60" s="9" t="s">
        <v>339</v>
      </c>
    </row>
    <row r="61" ht="15">
      <c r="B61" s="9" t="s">
        <v>342</v>
      </c>
    </row>
    <row r="62" ht="15">
      <c r="B62" s="9" t="s">
        <v>341</v>
      </c>
    </row>
    <row r="63" ht="15">
      <c r="B63" s="9" t="s">
        <v>343</v>
      </c>
    </row>
    <row r="65" ht="15">
      <c r="B65" s="9" t="s">
        <v>345</v>
      </c>
    </row>
    <row r="66" ht="15">
      <c r="B66" s="9" t="s">
        <v>346</v>
      </c>
    </row>
    <row r="67" ht="15">
      <c r="B67" s="9" t="s">
        <v>347</v>
      </c>
    </row>
    <row r="68" ht="15">
      <c r="B68" s="9" t="s">
        <v>343</v>
      </c>
    </row>
    <row r="70" ht="15">
      <c r="E70" s="9" t="s">
        <v>711</v>
      </c>
    </row>
    <row r="71" ht="15">
      <c r="E71" s="9" t="s">
        <v>510</v>
      </c>
    </row>
    <row r="72" ht="15">
      <c r="E72" s="9" t="s">
        <v>511</v>
      </c>
    </row>
    <row r="73" ht="15">
      <c r="E73" s="9" t="s">
        <v>513</v>
      </c>
    </row>
    <row r="74" ht="15">
      <c r="E74" s="9" t="s">
        <v>512</v>
      </c>
    </row>
    <row r="75" spans="2:5" ht="15">
      <c r="B75" s="9" t="s">
        <v>404</v>
      </c>
      <c r="E75" s="9" t="s">
        <v>514</v>
      </c>
    </row>
    <row r="76" spans="2:5" ht="15">
      <c r="B76" s="9" t="s">
        <v>405</v>
      </c>
      <c r="E76" s="9" t="s">
        <v>515</v>
      </c>
    </row>
    <row r="77" spans="2:5" ht="15">
      <c r="B77" s="9" t="s">
        <v>406</v>
      </c>
      <c r="E77" s="10" t="s">
        <v>579</v>
      </c>
    </row>
    <row r="78" spans="2:5" ht="15">
      <c r="B78" s="9" t="s">
        <v>407</v>
      </c>
      <c r="E78" s="10" t="s">
        <v>578</v>
      </c>
    </row>
    <row r="79" ht="15">
      <c r="B79" s="9" t="s">
        <v>308</v>
      </c>
    </row>
    <row r="81" ht="15">
      <c r="B81" s="9" t="s">
        <v>431</v>
      </c>
    </row>
    <row r="82" ht="15">
      <c r="B82" s="9" t="s">
        <v>432</v>
      </c>
    </row>
    <row r="84" ht="15">
      <c r="B84" s="9" t="s">
        <v>286</v>
      </c>
    </row>
    <row r="85" ht="15">
      <c r="B85" s="9" t="s">
        <v>433</v>
      </c>
    </row>
    <row r="87" ht="15">
      <c r="B87" s="9" t="s">
        <v>401</v>
      </c>
    </row>
    <row r="88" ht="15">
      <c r="B88" s="9" t="s">
        <v>434</v>
      </c>
    </row>
    <row r="89" ht="15">
      <c r="B89" s="9" t="s">
        <v>435</v>
      </c>
    </row>
    <row r="90" ht="15">
      <c r="B90" s="9" t="s">
        <v>370</v>
      </c>
    </row>
    <row r="92" ht="15">
      <c r="B92" s="9" t="s">
        <v>286</v>
      </c>
    </row>
    <row r="93" ht="15">
      <c r="B93" s="9" t="s">
        <v>333</v>
      </c>
    </row>
    <row r="94" ht="15">
      <c r="B94" s="9" t="s">
        <v>456</v>
      </c>
    </row>
    <row r="95" ht="15">
      <c r="B95" s="9" t="s">
        <v>459</v>
      </c>
    </row>
    <row r="96" ht="15">
      <c r="B96" s="9" t="s">
        <v>457</v>
      </c>
    </row>
    <row r="97" ht="15">
      <c r="B97" s="9"/>
    </row>
    <row r="101" ht="14.25">
      <c r="B101" s="10" t="s">
        <v>456</v>
      </c>
    </row>
    <row r="102" ht="14.25">
      <c r="B102" s="10" t="s">
        <v>333</v>
      </c>
    </row>
    <row r="103" ht="14.25">
      <c r="B103" s="10" t="s">
        <v>471</v>
      </c>
    </row>
    <row r="104" ht="14.25">
      <c r="B104" s="10" t="s">
        <v>458</v>
      </c>
    </row>
    <row r="105" ht="14.25">
      <c r="B105" s="10" t="s">
        <v>286</v>
      </c>
    </row>
    <row r="106" ht="14.25">
      <c r="B106" s="10" t="s">
        <v>459</v>
      </c>
    </row>
    <row r="107" ht="14.25">
      <c r="B107" s="10" t="s">
        <v>457</v>
      </c>
    </row>
  </sheetData>
  <sheetProtection/>
  <dataValidations count="1">
    <dataValidation type="list" allowBlank="1" showInputMessage="1" showErrorMessage="1" sqref="B92:B96">
      <formula1>$B$92:$B$96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1:W124"/>
  <sheetViews>
    <sheetView view="pageBreakPreview" zoomScale="85" zoomScaleNormal="115" zoomScaleSheetLayoutView="85" zoomScalePageLayoutView="0" workbookViewId="0" topLeftCell="A4">
      <selection activeCell="A11" sqref="A11:D13"/>
    </sheetView>
  </sheetViews>
  <sheetFormatPr defaultColWidth="9.140625" defaultRowHeight="15"/>
  <cols>
    <col min="1" max="1" width="10.7109375" style="36" customWidth="1"/>
    <col min="2" max="2" width="11.7109375" style="36" customWidth="1"/>
    <col min="3" max="3" width="17.57421875" style="36" customWidth="1"/>
    <col min="4" max="4" width="20.7109375" style="36" customWidth="1"/>
    <col min="5" max="5" width="17.57421875" style="36" customWidth="1"/>
    <col min="6" max="6" width="20.421875" style="36" customWidth="1"/>
    <col min="7" max="7" width="10.7109375" style="36" customWidth="1"/>
    <col min="8" max="8" width="9.8515625" style="36" customWidth="1"/>
    <col min="9" max="13" width="10.7109375" style="36" customWidth="1"/>
    <col min="14" max="14" width="20.00390625" style="36" customWidth="1"/>
    <col min="15" max="16384" width="9.140625" style="36" customWidth="1"/>
  </cols>
  <sheetData>
    <row r="1" spans="1:14" ht="23.25">
      <c r="A1" s="598" t="str">
        <f>Instructions!A1</f>
        <v>Project Name - Applicant Name</v>
      </c>
      <c r="B1" s="599"/>
      <c r="C1" s="599"/>
      <c r="D1" s="599"/>
      <c r="E1" s="599"/>
      <c r="F1" s="599"/>
      <c r="G1" s="599"/>
      <c r="H1" s="34"/>
      <c r="I1" s="34"/>
      <c r="J1" s="34"/>
      <c r="K1" s="34"/>
      <c r="L1" s="34"/>
      <c r="M1" s="34"/>
      <c r="N1" s="35"/>
    </row>
    <row r="2" spans="1:14" ht="15.75">
      <c r="A2" s="32" t="s">
        <v>349</v>
      </c>
      <c r="B2" s="32"/>
      <c r="C2" s="32"/>
      <c r="D2" s="32"/>
      <c r="E2" s="32"/>
      <c r="F2" s="32"/>
      <c r="G2" s="32"/>
      <c r="H2" s="37"/>
      <c r="I2" s="37"/>
      <c r="J2" s="37"/>
      <c r="K2" s="37"/>
      <c r="L2" s="37"/>
      <c r="M2" s="37"/>
      <c r="N2" s="37"/>
    </row>
    <row r="3" spans="1:23" ht="15.75" customHeight="1">
      <c r="A3" s="37"/>
      <c r="B3" s="37"/>
      <c r="C3" s="37"/>
      <c r="D3" s="37"/>
      <c r="E3" s="37"/>
      <c r="F3" s="37"/>
      <c r="G3" s="37"/>
      <c r="H3" s="37"/>
      <c r="I3" s="37"/>
      <c r="J3" s="37"/>
      <c r="K3" s="37"/>
      <c r="L3" s="37"/>
      <c r="M3" s="37"/>
      <c r="N3" s="37"/>
      <c r="O3" s="37"/>
      <c r="P3" s="37"/>
      <c r="Q3" s="37"/>
      <c r="R3" s="37"/>
      <c r="S3" s="37"/>
      <c r="T3" s="37"/>
      <c r="U3" s="37"/>
      <c r="V3" s="37"/>
      <c r="W3" s="37"/>
    </row>
    <row r="4" spans="1:23" ht="15.75" customHeight="1">
      <c r="A4" s="38" t="s">
        <v>305</v>
      </c>
      <c r="B4" s="39"/>
      <c r="C4" s="40"/>
      <c r="D4" s="40"/>
      <c r="E4" s="40"/>
      <c r="F4" s="40"/>
      <c r="G4" s="40"/>
      <c r="H4" s="40"/>
      <c r="I4" s="40"/>
      <c r="J4" s="40"/>
      <c r="K4" s="40"/>
      <c r="L4" s="40"/>
      <c r="M4" s="40"/>
      <c r="N4" s="41"/>
      <c r="O4" s="37"/>
      <c r="P4" s="37"/>
      <c r="Q4" s="37"/>
      <c r="R4" s="37"/>
      <c r="S4" s="37"/>
      <c r="T4" s="37"/>
      <c r="U4" s="37"/>
      <c r="V4" s="37"/>
      <c r="W4" s="37"/>
    </row>
    <row r="5" spans="1:14" s="37" customFormat="1" ht="15.75" customHeight="1">
      <c r="A5" s="581" t="s">
        <v>569</v>
      </c>
      <c r="B5" s="582"/>
      <c r="C5" s="582"/>
      <c r="D5" s="583"/>
      <c r="E5" s="600"/>
      <c r="F5" s="593"/>
      <c r="G5" s="593"/>
      <c r="H5" s="593"/>
      <c r="I5" s="593"/>
      <c r="J5" s="593"/>
      <c r="K5" s="593"/>
      <c r="L5" s="593"/>
      <c r="M5" s="593"/>
      <c r="N5" s="594"/>
    </row>
    <row r="6" spans="1:14" s="37" customFormat="1" ht="15.75" customHeight="1">
      <c r="A6" s="581" t="s">
        <v>304</v>
      </c>
      <c r="B6" s="582"/>
      <c r="C6" s="582"/>
      <c r="D6" s="583"/>
      <c r="E6" s="595" t="str">
        <f>A1</f>
        <v>Project Name - Applicant Name</v>
      </c>
      <c r="F6" s="596"/>
      <c r="G6" s="596"/>
      <c r="H6" s="596"/>
      <c r="I6" s="596"/>
      <c r="J6" s="596"/>
      <c r="K6" s="596"/>
      <c r="L6" s="596"/>
      <c r="M6" s="596"/>
      <c r="N6" s="597"/>
    </row>
    <row r="7" spans="1:14" s="37" customFormat="1" ht="15.75" customHeight="1">
      <c r="A7" s="581" t="s">
        <v>325</v>
      </c>
      <c r="B7" s="582"/>
      <c r="C7" s="582"/>
      <c r="D7" s="583"/>
      <c r="E7" s="592"/>
      <c r="F7" s="593"/>
      <c r="G7" s="593"/>
      <c r="H7" s="593"/>
      <c r="I7" s="593"/>
      <c r="J7" s="593"/>
      <c r="K7" s="593"/>
      <c r="L7" s="593"/>
      <c r="M7" s="593"/>
      <c r="N7" s="594"/>
    </row>
    <row r="8" spans="1:14" s="37" customFormat="1" ht="15.75" customHeight="1">
      <c r="A8" s="581" t="s">
        <v>326</v>
      </c>
      <c r="B8" s="582"/>
      <c r="C8" s="582"/>
      <c r="D8" s="583"/>
      <c r="E8" s="592"/>
      <c r="F8" s="610"/>
      <c r="G8" s="592" t="s">
        <v>10</v>
      </c>
      <c r="H8" s="610"/>
      <c r="I8" s="592"/>
      <c r="J8" s="589"/>
      <c r="K8" s="589"/>
      <c r="L8" s="610"/>
      <c r="M8" s="592"/>
      <c r="N8" s="610"/>
    </row>
    <row r="9" spans="1:14" s="37" customFormat="1" ht="15.75" customHeight="1">
      <c r="A9" s="581" t="s">
        <v>580</v>
      </c>
      <c r="B9" s="582"/>
      <c r="C9" s="582"/>
      <c r="D9" s="583"/>
      <c r="E9" s="592"/>
      <c r="F9" s="593"/>
      <c r="G9" s="593"/>
      <c r="H9" s="593"/>
      <c r="I9" s="593"/>
      <c r="J9" s="593"/>
      <c r="K9" s="593"/>
      <c r="L9" s="593"/>
      <c r="M9" s="593"/>
      <c r="N9" s="594"/>
    </row>
    <row r="10" spans="1:14" s="37" customFormat="1" ht="15.75" customHeight="1">
      <c r="A10" s="581" t="s">
        <v>324</v>
      </c>
      <c r="B10" s="582"/>
      <c r="C10" s="582"/>
      <c r="D10" s="583"/>
      <c r="E10" s="620"/>
      <c r="F10" s="594"/>
      <c r="G10" s="620"/>
      <c r="H10" s="593"/>
      <c r="I10" s="593"/>
      <c r="J10" s="593"/>
      <c r="K10" s="593"/>
      <c r="L10" s="593"/>
      <c r="M10" s="593"/>
      <c r="N10" s="594"/>
    </row>
    <row r="11" spans="1:14" s="37" customFormat="1" ht="15.75">
      <c r="A11" s="572" t="s">
        <v>732</v>
      </c>
      <c r="B11" s="573"/>
      <c r="C11" s="573"/>
      <c r="D11" s="574"/>
      <c r="E11" s="611"/>
      <c r="F11" s="612"/>
      <c r="G11" s="612"/>
      <c r="H11" s="612"/>
      <c r="I11" s="612"/>
      <c r="J11" s="612"/>
      <c r="K11" s="612"/>
      <c r="L11" s="612"/>
      <c r="M11" s="612"/>
      <c r="N11" s="613"/>
    </row>
    <row r="12" spans="1:14" s="37" customFormat="1" ht="15.75">
      <c r="A12" s="575"/>
      <c r="B12" s="576"/>
      <c r="C12" s="576"/>
      <c r="D12" s="577"/>
      <c r="E12" s="614"/>
      <c r="F12" s="615"/>
      <c r="G12" s="615"/>
      <c r="H12" s="615"/>
      <c r="I12" s="615"/>
      <c r="J12" s="615"/>
      <c r="K12" s="615"/>
      <c r="L12" s="615"/>
      <c r="M12" s="615"/>
      <c r="N12" s="616"/>
    </row>
    <row r="13" spans="1:14" s="37" customFormat="1" ht="286.5" customHeight="1">
      <c r="A13" s="578"/>
      <c r="B13" s="579"/>
      <c r="C13" s="579"/>
      <c r="D13" s="580"/>
      <c r="E13" s="617"/>
      <c r="F13" s="618"/>
      <c r="G13" s="618"/>
      <c r="H13" s="618"/>
      <c r="I13" s="618"/>
      <c r="J13" s="618"/>
      <c r="K13" s="618"/>
      <c r="L13" s="618"/>
      <c r="M13" s="618"/>
      <c r="N13" s="619"/>
    </row>
    <row r="14" spans="1:14" s="37" customFormat="1" ht="7.5" customHeight="1">
      <c r="A14" s="581"/>
      <c r="B14" s="584"/>
      <c r="C14" s="584"/>
      <c r="D14" s="584"/>
      <c r="E14" s="584"/>
      <c r="F14" s="584"/>
      <c r="G14" s="584"/>
      <c r="H14" s="584"/>
      <c r="I14" s="584"/>
      <c r="J14" s="584"/>
      <c r="K14" s="584"/>
      <c r="L14" s="584"/>
      <c r="M14" s="584"/>
      <c r="N14" s="585"/>
    </row>
    <row r="15" spans="1:14" s="37" customFormat="1" ht="33.75" customHeight="1">
      <c r="A15" s="581" t="s">
        <v>712</v>
      </c>
      <c r="B15" s="582"/>
      <c r="C15" s="582"/>
      <c r="D15" s="583"/>
      <c r="E15" s="586">
        <v>500000</v>
      </c>
      <c r="F15" s="587"/>
      <c r="G15" s="588" t="s">
        <v>570</v>
      </c>
      <c r="H15" s="589"/>
      <c r="I15" s="590"/>
      <c r="J15" s="590"/>
      <c r="K15" s="590"/>
      <c r="L15" s="590"/>
      <c r="M15" s="590"/>
      <c r="N15" s="591"/>
    </row>
    <row r="16" spans="1:14" s="37" customFormat="1" ht="15.75" customHeight="1">
      <c r="A16" s="581" t="s">
        <v>713</v>
      </c>
      <c r="B16" s="582"/>
      <c r="C16" s="582"/>
      <c r="D16" s="583"/>
      <c r="E16" s="595">
        <f>C31</f>
        <v>12</v>
      </c>
      <c r="F16" s="596"/>
      <c r="G16" s="596"/>
      <c r="H16" s="596"/>
      <c r="I16" s="596"/>
      <c r="J16" s="596"/>
      <c r="K16" s="596"/>
      <c r="L16" s="596"/>
      <c r="M16" s="596"/>
      <c r="N16" s="597"/>
    </row>
    <row r="17" spans="1:14" s="37" customFormat="1" ht="15.75" customHeight="1">
      <c r="A17" s="581" t="s">
        <v>714</v>
      </c>
      <c r="B17" s="582"/>
      <c r="C17" s="582"/>
      <c r="D17" s="583"/>
      <c r="E17" s="621">
        <f>E16/C31</f>
        <v>1</v>
      </c>
      <c r="F17" s="622"/>
      <c r="G17" s="605"/>
      <c r="H17" s="606"/>
      <c r="I17" s="606"/>
      <c r="J17" s="606"/>
      <c r="K17" s="606"/>
      <c r="L17" s="606"/>
      <c r="M17" s="606"/>
      <c r="N17" s="607"/>
    </row>
    <row r="18" spans="1:14" s="37" customFormat="1" ht="7.5" customHeight="1">
      <c r="A18" s="581"/>
      <c r="B18" s="584"/>
      <c r="C18" s="584"/>
      <c r="D18" s="584"/>
      <c r="E18" s="584"/>
      <c r="F18" s="584"/>
      <c r="G18" s="584"/>
      <c r="H18" s="584"/>
      <c r="I18" s="584"/>
      <c r="J18" s="584"/>
      <c r="K18" s="584"/>
      <c r="L18" s="584"/>
      <c r="M18" s="584"/>
      <c r="N18" s="585"/>
    </row>
    <row r="19" s="37" customFormat="1" ht="15.75"/>
    <row r="20" spans="1:14" s="37" customFormat="1" ht="15.75" customHeight="1">
      <c r="A20" s="38" t="s">
        <v>120</v>
      </c>
      <c r="B20" s="40"/>
      <c r="C20" s="40"/>
      <c r="D20" s="40"/>
      <c r="E20" s="40"/>
      <c r="F20" s="40"/>
      <c r="G20" s="40"/>
      <c r="H20" s="40"/>
      <c r="I20" s="40"/>
      <c r="J20" s="40"/>
      <c r="K20" s="40"/>
      <c r="L20" s="40"/>
      <c r="M20" s="40"/>
      <c r="N20" s="41"/>
    </row>
    <row r="21" spans="1:23" ht="15.75" customHeight="1">
      <c r="A21" s="38" t="s">
        <v>685</v>
      </c>
      <c r="B21" s="40"/>
      <c r="C21" s="40"/>
      <c r="D21" s="40"/>
      <c r="E21" s="40"/>
      <c r="F21" s="40"/>
      <c r="G21" s="40"/>
      <c r="H21" s="40"/>
      <c r="I21" s="40"/>
      <c r="J21" s="40"/>
      <c r="K21" s="40"/>
      <c r="L21" s="40"/>
      <c r="M21" s="40"/>
      <c r="N21" s="41"/>
      <c r="O21" s="37"/>
      <c r="Q21" s="37"/>
      <c r="R21" s="37"/>
      <c r="S21" s="37"/>
      <c r="T21" s="37"/>
      <c r="U21" s="37"/>
      <c r="V21" s="37"/>
      <c r="W21" s="37"/>
    </row>
    <row r="22" spans="1:23" ht="15.75" customHeight="1">
      <c r="A22" s="46"/>
      <c r="B22" s="46"/>
      <c r="C22" s="46"/>
      <c r="D22" s="46"/>
      <c r="E22" s="46"/>
      <c r="F22" s="46"/>
      <c r="G22" s="46"/>
      <c r="H22" s="46"/>
      <c r="I22" s="46"/>
      <c r="J22" s="47"/>
      <c r="K22" s="47"/>
      <c r="L22" s="47"/>
      <c r="M22" s="47"/>
      <c r="N22" s="48"/>
      <c r="O22" s="37"/>
      <c r="Q22" s="37"/>
      <c r="R22" s="37"/>
      <c r="S22" s="37"/>
      <c r="T22" s="37"/>
      <c r="U22" s="37"/>
      <c r="V22" s="37"/>
      <c r="W22" s="37"/>
    </row>
    <row r="23" spans="1:23" ht="15.75" customHeight="1">
      <c r="A23" s="513" t="s">
        <v>121</v>
      </c>
      <c r="B23" s="514"/>
      <c r="C23" s="49" t="s">
        <v>715</v>
      </c>
      <c r="D23" s="50" t="s">
        <v>521</v>
      </c>
      <c r="E23" s="50" t="s">
        <v>522</v>
      </c>
      <c r="F23" s="513" t="s">
        <v>523</v>
      </c>
      <c r="G23" s="514"/>
      <c r="H23" s="517" t="s">
        <v>287</v>
      </c>
      <c r="I23" s="518"/>
      <c r="J23" s="45"/>
      <c r="K23" s="45"/>
      <c r="L23" s="45"/>
      <c r="M23" s="45"/>
      <c r="N23" s="45"/>
      <c r="O23" s="37"/>
      <c r="P23" s="37"/>
      <c r="Q23" s="37"/>
      <c r="R23" s="37"/>
      <c r="S23" s="37"/>
      <c r="T23" s="37"/>
      <c r="U23" s="37"/>
      <c r="V23" s="37"/>
      <c r="W23" s="37"/>
    </row>
    <row r="24" spans="1:23" ht="15.75" customHeight="1">
      <c r="A24" s="521" t="s">
        <v>300</v>
      </c>
      <c r="B24" s="522"/>
      <c r="C24" s="498">
        <v>5</v>
      </c>
      <c r="D24" s="497">
        <f>'Unit Mix &amp; Rental Income'!D8</f>
        <v>0</v>
      </c>
      <c r="E24" s="497">
        <f>'Unit Mix &amp; Rental Income'!E8</f>
        <v>0</v>
      </c>
      <c r="F24" s="515">
        <f>'Unit Mix &amp; Rental Income'!F8</f>
        <v>0</v>
      </c>
      <c r="G24" s="516"/>
      <c r="H24" s="519">
        <f aca="true" t="shared" si="0" ref="H24:H30">SUM(C24:G24)</f>
        <v>5</v>
      </c>
      <c r="I24" s="520"/>
      <c r="J24" s="466"/>
      <c r="K24" s="45"/>
      <c r="L24" s="45"/>
      <c r="M24" s="45"/>
      <c r="N24" s="45"/>
      <c r="O24" s="37"/>
      <c r="P24" s="37"/>
      <c r="Q24" s="37"/>
      <c r="R24" s="37"/>
      <c r="S24" s="37"/>
      <c r="T24" s="37"/>
      <c r="U24" s="37"/>
      <c r="V24" s="37"/>
      <c r="W24" s="37"/>
    </row>
    <row r="25" spans="1:23" ht="15.75" customHeight="1">
      <c r="A25" s="521" t="s">
        <v>208</v>
      </c>
      <c r="B25" s="522"/>
      <c r="C25" s="498">
        <v>7</v>
      </c>
      <c r="D25" s="497">
        <f>'Unit Mix &amp; Rental Income'!D9</f>
        <v>0</v>
      </c>
      <c r="E25" s="497">
        <f>'Unit Mix &amp; Rental Income'!E9</f>
        <v>0</v>
      </c>
      <c r="F25" s="515">
        <f>'Unit Mix &amp; Rental Income'!B164</f>
        <v>0</v>
      </c>
      <c r="G25" s="516"/>
      <c r="H25" s="519">
        <f t="shared" si="0"/>
        <v>7</v>
      </c>
      <c r="I25" s="520"/>
      <c r="J25" s="466"/>
      <c r="K25" s="45"/>
      <c r="L25" s="45"/>
      <c r="M25" s="45"/>
      <c r="N25" s="45"/>
      <c r="O25" s="37"/>
      <c r="P25" s="37"/>
      <c r="Q25" s="37"/>
      <c r="R25" s="37"/>
      <c r="S25" s="37"/>
      <c r="T25" s="37"/>
      <c r="U25" s="37"/>
      <c r="V25" s="37"/>
      <c r="W25" s="37"/>
    </row>
    <row r="26" spans="1:23" ht="15.75" customHeight="1">
      <c r="A26" s="521" t="s">
        <v>209</v>
      </c>
      <c r="B26" s="522"/>
      <c r="C26" s="498">
        <v>0</v>
      </c>
      <c r="D26" s="497">
        <f>'Unit Mix &amp; Rental Income'!D10</f>
        <v>0</v>
      </c>
      <c r="E26" s="497">
        <f>'Unit Mix &amp; Rental Income'!E10</f>
        <v>0</v>
      </c>
      <c r="F26" s="515">
        <f>'Unit Mix &amp; Rental Income'!B165</f>
        <v>0</v>
      </c>
      <c r="G26" s="516"/>
      <c r="H26" s="519">
        <f t="shared" si="0"/>
        <v>0</v>
      </c>
      <c r="I26" s="520"/>
      <c r="J26" s="466"/>
      <c r="K26" s="45"/>
      <c r="L26" s="45"/>
      <c r="M26" s="45"/>
      <c r="N26" s="45"/>
      <c r="S26" s="37"/>
      <c r="T26" s="37"/>
      <c r="U26" s="37"/>
      <c r="V26" s="37"/>
      <c r="W26" s="37"/>
    </row>
    <row r="27" spans="1:23" ht="15.75" customHeight="1">
      <c r="A27" s="521" t="s">
        <v>210</v>
      </c>
      <c r="B27" s="522"/>
      <c r="C27" s="498">
        <v>0</v>
      </c>
      <c r="D27" s="497">
        <f>'Unit Mix &amp; Rental Income'!D11</f>
        <v>0</v>
      </c>
      <c r="E27" s="497">
        <f>'Unit Mix &amp; Rental Income'!E11</f>
        <v>0</v>
      </c>
      <c r="F27" s="515">
        <f>'Unit Mix &amp; Rental Income'!B166</f>
        <v>0</v>
      </c>
      <c r="G27" s="516"/>
      <c r="H27" s="519">
        <f t="shared" si="0"/>
        <v>0</v>
      </c>
      <c r="I27" s="520"/>
      <c r="J27" s="466"/>
      <c r="K27" s="45"/>
      <c r="L27" s="45"/>
      <c r="M27" s="45"/>
      <c r="N27" s="45"/>
      <c r="S27" s="37"/>
      <c r="T27" s="37"/>
      <c r="U27" s="37"/>
      <c r="V27" s="37"/>
      <c r="W27" s="37"/>
    </row>
    <row r="28" spans="1:23" ht="15.75" customHeight="1">
      <c r="A28" s="521" t="s">
        <v>301</v>
      </c>
      <c r="B28" s="522"/>
      <c r="C28" s="498">
        <v>0</v>
      </c>
      <c r="D28" s="497">
        <f>'Unit Mix &amp; Rental Income'!D12</f>
        <v>0</v>
      </c>
      <c r="E28" s="497">
        <f>'Unit Mix &amp; Rental Income'!E12</f>
        <v>0</v>
      </c>
      <c r="F28" s="515">
        <f>'Unit Mix &amp; Rental Income'!B167</f>
        <v>0</v>
      </c>
      <c r="G28" s="516"/>
      <c r="H28" s="519">
        <f t="shared" si="0"/>
        <v>0</v>
      </c>
      <c r="I28" s="520"/>
      <c r="J28" s="466"/>
      <c r="K28" s="45"/>
      <c r="L28" s="45"/>
      <c r="M28" s="45"/>
      <c r="N28" s="45"/>
      <c r="S28" s="37"/>
      <c r="T28" s="37"/>
      <c r="U28" s="37"/>
      <c r="V28" s="37"/>
      <c r="W28" s="37"/>
    </row>
    <row r="29" spans="1:23" ht="15.75" customHeight="1">
      <c r="A29" s="521" t="s">
        <v>302</v>
      </c>
      <c r="B29" s="522"/>
      <c r="C29" s="498">
        <v>0</v>
      </c>
      <c r="D29" s="497">
        <f>'Unit Mix &amp; Rental Income'!D13</f>
        <v>0</v>
      </c>
      <c r="E29" s="497">
        <f>'Unit Mix &amp; Rental Income'!E13</f>
        <v>0</v>
      </c>
      <c r="F29" s="515">
        <f>'Unit Mix &amp; Rental Income'!B168</f>
        <v>0</v>
      </c>
      <c r="G29" s="516"/>
      <c r="H29" s="519">
        <f t="shared" si="0"/>
        <v>0</v>
      </c>
      <c r="I29" s="520"/>
      <c r="J29" s="466"/>
      <c r="K29" s="45"/>
      <c r="L29" s="45"/>
      <c r="M29" s="45"/>
      <c r="N29" s="45"/>
      <c r="R29" s="37"/>
      <c r="S29" s="37"/>
      <c r="T29" s="37"/>
      <c r="U29" s="37"/>
      <c r="V29" s="37"/>
      <c r="W29" s="37"/>
    </row>
    <row r="30" spans="1:23" ht="15.75" customHeight="1">
      <c r="A30" s="521" t="s">
        <v>303</v>
      </c>
      <c r="B30" s="522"/>
      <c r="C30" s="498">
        <f>'Unit Mix &amp; Rental Income'!B14</f>
        <v>0</v>
      </c>
      <c r="D30" s="497">
        <f>'Unit Mix &amp; Rental Income'!D14</f>
        <v>0</v>
      </c>
      <c r="E30" s="497">
        <f>'Unit Mix &amp; Rental Income'!E14</f>
        <v>0</v>
      </c>
      <c r="F30" s="515">
        <f>'Unit Mix &amp; Rental Income'!B169</f>
        <v>0</v>
      </c>
      <c r="G30" s="516"/>
      <c r="H30" s="519">
        <f t="shared" si="0"/>
        <v>0</v>
      </c>
      <c r="I30" s="520"/>
      <c r="J30" s="466"/>
      <c r="K30" s="45"/>
      <c r="L30" s="45"/>
      <c r="M30" s="45"/>
      <c r="N30" s="45"/>
      <c r="R30" s="37"/>
      <c r="S30" s="37"/>
      <c r="T30" s="37"/>
      <c r="U30" s="37"/>
      <c r="V30" s="37"/>
      <c r="W30" s="37"/>
    </row>
    <row r="31" spans="1:23" ht="15.75" customHeight="1">
      <c r="A31" s="52" t="s">
        <v>39</v>
      </c>
      <c r="B31" s="53"/>
      <c r="C31" s="54">
        <f>SUM(C24:C30)</f>
        <v>12</v>
      </c>
      <c r="D31" s="55">
        <f>SUM(D24:D30)</f>
        <v>0</v>
      </c>
      <c r="E31" s="55">
        <f>SUM(E24:E30)</f>
        <v>0</v>
      </c>
      <c r="F31" s="511">
        <f>SUM(F24:G30)</f>
        <v>0</v>
      </c>
      <c r="G31" s="512"/>
      <c r="H31" s="511">
        <f>SUM(H24:I30)</f>
        <v>12</v>
      </c>
      <c r="I31" s="512"/>
      <c r="J31" s="466"/>
      <c r="K31" s="45"/>
      <c r="L31" s="45"/>
      <c r="M31" s="45"/>
      <c r="N31" s="45"/>
      <c r="O31" s="37"/>
      <c r="R31" s="37"/>
      <c r="S31" s="37"/>
      <c r="T31" s="37"/>
      <c r="U31" s="37"/>
      <c r="V31" s="37"/>
      <c r="W31" s="37"/>
    </row>
    <row r="32" spans="1:23" ht="15.75" customHeight="1">
      <c r="A32" s="37"/>
      <c r="B32" s="37"/>
      <c r="C32" s="37"/>
      <c r="D32" s="37"/>
      <c r="E32" s="37"/>
      <c r="F32" s="37"/>
      <c r="G32" s="37"/>
      <c r="H32" s="37"/>
      <c r="I32" s="37"/>
      <c r="J32" s="37"/>
      <c r="K32" s="37"/>
      <c r="L32" s="37"/>
      <c r="M32" s="37"/>
      <c r="N32" s="37"/>
      <c r="O32" s="37"/>
      <c r="R32" s="37"/>
      <c r="S32" s="37"/>
      <c r="T32" s="37"/>
      <c r="U32" s="37"/>
      <c r="V32" s="37"/>
      <c r="W32" s="37"/>
    </row>
    <row r="33" spans="1:23" ht="15.75" customHeight="1">
      <c r="A33" s="38" t="s">
        <v>524</v>
      </c>
      <c r="B33" s="40"/>
      <c r="C33" s="40"/>
      <c r="D33" s="40"/>
      <c r="E33" s="40"/>
      <c r="F33" s="40"/>
      <c r="G33" s="40"/>
      <c r="H33" s="40"/>
      <c r="I33" s="40"/>
      <c r="J33" s="40"/>
      <c r="K33" s="40"/>
      <c r="L33" s="40"/>
      <c r="M33" s="40"/>
      <c r="N33" s="41"/>
      <c r="O33" s="37"/>
      <c r="R33" s="37"/>
      <c r="S33" s="37"/>
      <c r="T33" s="37"/>
      <c r="U33" s="37"/>
      <c r="V33" s="37"/>
      <c r="W33" s="37"/>
    </row>
    <row r="34" spans="1:23" ht="15.75" customHeight="1">
      <c r="A34" s="37"/>
      <c r="B34" s="37"/>
      <c r="C34" s="37"/>
      <c r="D34" s="37"/>
      <c r="E34" s="37"/>
      <c r="F34" s="37"/>
      <c r="G34" s="37"/>
      <c r="H34" s="37"/>
      <c r="I34" s="37"/>
      <c r="J34" s="37"/>
      <c r="K34" s="37"/>
      <c r="L34" s="37"/>
      <c r="M34" s="37"/>
      <c r="N34" s="37"/>
      <c r="O34" s="37"/>
      <c r="R34" s="37"/>
      <c r="S34" s="37"/>
      <c r="T34" s="37"/>
      <c r="U34" s="37"/>
      <c r="V34" s="37"/>
      <c r="W34" s="37"/>
    </row>
    <row r="35" spans="1:23" ht="15.75" customHeight="1">
      <c r="A35" s="629" t="s">
        <v>121</v>
      </c>
      <c r="B35" s="629"/>
      <c r="C35" s="630" t="s">
        <v>505</v>
      </c>
      <c r="D35" s="631"/>
      <c r="E35" s="630" t="s">
        <v>506</v>
      </c>
      <c r="F35" s="631"/>
      <c r="G35" s="632" t="s">
        <v>506</v>
      </c>
      <c r="H35" s="632"/>
      <c r="I35" s="37"/>
      <c r="J35" s="37"/>
      <c r="K35" s="37"/>
      <c r="L35" s="37"/>
      <c r="M35" s="37"/>
      <c r="N35" s="37"/>
      <c r="O35" s="37"/>
      <c r="R35" s="37"/>
      <c r="S35" s="37"/>
      <c r="T35" s="37"/>
      <c r="U35" s="37"/>
      <c r="V35" s="37"/>
      <c r="W35" s="37"/>
    </row>
    <row r="36" spans="1:23" ht="15.75" customHeight="1">
      <c r="A36" s="521" t="s">
        <v>300</v>
      </c>
      <c r="B36" s="522"/>
      <c r="C36" s="633">
        <f>C24</f>
        <v>5</v>
      </c>
      <c r="D36" s="634"/>
      <c r="E36" s="601">
        <v>153314</v>
      </c>
      <c r="F36" s="602"/>
      <c r="G36" s="601">
        <f>C36*E36</f>
        <v>766570</v>
      </c>
      <c r="H36" s="602"/>
      <c r="I36" s="37"/>
      <c r="J36" s="37"/>
      <c r="K36" s="37"/>
      <c r="L36" s="37"/>
      <c r="M36" s="37"/>
      <c r="N36" s="37"/>
      <c r="O36" s="37"/>
      <c r="R36" s="37"/>
      <c r="S36" s="37"/>
      <c r="T36" s="37"/>
      <c r="U36" s="37"/>
      <c r="V36" s="37"/>
      <c r="W36" s="37"/>
    </row>
    <row r="37" spans="1:23" ht="15.75" customHeight="1">
      <c r="A37" s="521" t="s">
        <v>208</v>
      </c>
      <c r="B37" s="522"/>
      <c r="C37" s="633">
        <f>C25</f>
        <v>7</v>
      </c>
      <c r="D37" s="634"/>
      <c r="E37" s="601">
        <v>175752</v>
      </c>
      <c r="F37" s="602"/>
      <c r="G37" s="601">
        <f>C37*E37</f>
        <v>1230264</v>
      </c>
      <c r="H37" s="602"/>
      <c r="I37" s="37"/>
      <c r="J37" s="37"/>
      <c r="K37" s="37"/>
      <c r="L37" s="37"/>
      <c r="M37" s="37"/>
      <c r="N37" s="37"/>
      <c r="O37" s="37"/>
      <c r="R37" s="37"/>
      <c r="S37" s="37"/>
      <c r="T37" s="37"/>
      <c r="U37" s="37"/>
      <c r="V37" s="37"/>
      <c r="W37" s="37"/>
    </row>
    <row r="38" spans="1:23" ht="15.75" customHeight="1">
      <c r="A38" s="521" t="s">
        <v>209</v>
      </c>
      <c r="B38" s="522"/>
      <c r="C38" s="633">
        <f>C26</f>
        <v>0</v>
      </c>
      <c r="D38" s="634"/>
      <c r="E38" s="601">
        <v>213718</v>
      </c>
      <c r="F38" s="602"/>
      <c r="G38" s="601">
        <f>C38*E38</f>
        <v>0</v>
      </c>
      <c r="H38" s="602"/>
      <c r="I38" s="37"/>
      <c r="J38" s="37"/>
      <c r="K38" s="37"/>
      <c r="L38" s="37"/>
      <c r="M38" s="37"/>
      <c r="N38" s="37"/>
      <c r="O38" s="37"/>
      <c r="R38" s="37"/>
      <c r="S38" s="37"/>
      <c r="T38" s="37"/>
      <c r="U38" s="37"/>
      <c r="V38" s="37"/>
      <c r="W38" s="37"/>
    </row>
    <row r="39" spans="1:23" ht="15.75" customHeight="1">
      <c r="A39" s="521" t="s">
        <v>210</v>
      </c>
      <c r="B39" s="522"/>
      <c r="C39" s="633">
        <f>C27</f>
        <v>0</v>
      </c>
      <c r="D39" s="634"/>
      <c r="E39" s="601">
        <v>276482</v>
      </c>
      <c r="F39" s="602"/>
      <c r="G39" s="601">
        <f>C39*E39</f>
        <v>0</v>
      </c>
      <c r="H39" s="602"/>
      <c r="I39" s="37"/>
      <c r="J39" s="37"/>
      <c r="K39" s="37"/>
      <c r="L39" s="37"/>
      <c r="M39" s="37"/>
      <c r="N39" s="37"/>
      <c r="O39" s="37"/>
      <c r="R39" s="37"/>
      <c r="S39" s="37"/>
      <c r="T39" s="37"/>
      <c r="U39" s="37"/>
      <c r="V39" s="37"/>
      <c r="W39" s="37"/>
    </row>
    <row r="40" spans="1:23" ht="15.75" customHeight="1">
      <c r="A40" s="521" t="s">
        <v>507</v>
      </c>
      <c r="B40" s="522"/>
      <c r="C40" s="633">
        <f>C28</f>
        <v>0</v>
      </c>
      <c r="D40" s="634"/>
      <c r="E40" s="601">
        <v>303490</v>
      </c>
      <c r="F40" s="602"/>
      <c r="G40" s="601">
        <f>C40*E40</f>
        <v>0</v>
      </c>
      <c r="H40" s="602"/>
      <c r="I40" s="37"/>
      <c r="J40" s="37"/>
      <c r="K40" s="37"/>
      <c r="L40" s="37"/>
      <c r="M40" s="37"/>
      <c r="N40" s="37"/>
      <c r="O40" s="37"/>
      <c r="R40" s="37"/>
      <c r="S40" s="37"/>
      <c r="T40" s="37"/>
      <c r="U40" s="37"/>
      <c r="V40" s="37"/>
      <c r="W40" s="37"/>
    </row>
    <row r="41" spans="1:23" ht="15.75" customHeight="1">
      <c r="A41" s="639" t="s">
        <v>39</v>
      </c>
      <c r="B41" s="640"/>
      <c r="C41" s="637">
        <f>SUM(C36:D40)</f>
        <v>12</v>
      </c>
      <c r="D41" s="638"/>
      <c r="E41" s="635"/>
      <c r="F41" s="636"/>
      <c r="G41" s="603">
        <f>SUM(G36:H40)</f>
        <v>1996834</v>
      </c>
      <c r="H41" s="604"/>
      <c r="I41" s="37"/>
      <c r="J41" s="37"/>
      <c r="K41" s="37"/>
      <c r="L41" s="37"/>
      <c r="M41" s="37"/>
      <c r="N41" s="37"/>
      <c r="O41" s="37"/>
      <c r="R41" s="37"/>
      <c r="S41" s="37"/>
      <c r="T41" s="37"/>
      <c r="U41" s="37"/>
      <c r="V41" s="37"/>
      <c r="W41" s="37"/>
    </row>
    <row r="42" spans="1:23" ht="15.75" customHeight="1">
      <c r="A42" s="37"/>
      <c r="B42" s="37"/>
      <c r="C42" s="37"/>
      <c r="D42" s="37"/>
      <c r="E42" s="37"/>
      <c r="F42" s="37"/>
      <c r="G42" s="37"/>
      <c r="H42" s="37"/>
      <c r="I42" s="37"/>
      <c r="J42" s="37"/>
      <c r="K42" s="37"/>
      <c r="L42" s="37"/>
      <c r="M42" s="37"/>
      <c r="N42" s="37"/>
      <c r="O42" s="37"/>
      <c r="R42" s="37"/>
      <c r="S42" s="37"/>
      <c r="T42" s="37"/>
      <c r="U42" s="37"/>
      <c r="V42" s="37"/>
      <c r="W42" s="37"/>
    </row>
    <row r="43" spans="1:23" ht="15.75" customHeight="1">
      <c r="A43" s="56" t="s">
        <v>562</v>
      </c>
      <c r="B43" s="57"/>
      <c r="C43" s="58"/>
      <c r="D43" s="39"/>
      <c r="E43" s="59"/>
      <c r="F43" s="60">
        <v>0</v>
      </c>
      <c r="G43" s="60" t="s">
        <v>208</v>
      </c>
      <c r="H43" s="60" t="s">
        <v>209</v>
      </c>
      <c r="I43" s="60" t="s">
        <v>210</v>
      </c>
      <c r="J43" s="60" t="s">
        <v>301</v>
      </c>
      <c r="K43" s="60" t="s">
        <v>302</v>
      </c>
      <c r="L43" s="60" t="s">
        <v>303</v>
      </c>
      <c r="M43" s="37"/>
      <c r="N43" s="37"/>
      <c r="O43" s="37"/>
      <c r="P43" s="37"/>
      <c r="Q43" s="37"/>
      <c r="R43" s="37"/>
      <c r="S43" s="37"/>
      <c r="T43" s="37"/>
      <c r="U43" s="37"/>
      <c r="V43" s="37"/>
      <c r="W43" s="37"/>
    </row>
    <row r="44" spans="1:23" ht="15.75" customHeight="1">
      <c r="A44" s="61" t="s">
        <v>306</v>
      </c>
      <c r="B44" s="32"/>
      <c r="C44" s="62"/>
      <c r="D44" s="63"/>
      <c r="E44" s="64"/>
      <c r="F44" s="65">
        <v>988</v>
      </c>
      <c r="G44" s="65">
        <v>1059</v>
      </c>
      <c r="H44" s="65">
        <v>1271</v>
      </c>
      <c r="I44" s="65">
        <v>1468</v>
      </c>
      <c r="J44" s="65">
        <v>1637</v>
      </c>
      <c r="K44" s="65">
        <v>1806</v>
      </c>
      <c r="L44" s="65">
        <v>1975</v>
      </c>
      <c r="M44" s="37"/>
      <c r="N44" s="37"/>
      <c r="O44" s="37"/>
      <c r="P44" s="37"/>
      <c r="Q44" s="37"/>
      <c r="R44" s="37"/>
      <c r="S44" s="37"/>
      <c r="T44" s="37"/>
      <c r="U44" s="37"/>
      <c r="V44" s="37"/>
      <c r="W44" s="37"/>
    </row>
    <row r="45" spans="1:23" ht="15.75" customHeight="1">
      <c r="A45" s="61" t="s">
        <v>307</v>
      </c>
      <c r="B45" s="32"/>
      <c r="C45" s="62"/>
      <c r="D45" s="63"/>
      <c r="E45" s="64"/>
      <c r="F45" s="65">
        <v>1265</v>
      </c>
      <c r="G45" s="65">
        <v>1357</v>
      </c>
      <c r="H45" s="65">
        <v>1631</v>
      </c>
      <c r="I45" s="65">
        <v>1875</v>
      </c>
      <c r="J45" s="65">
        <v>2071</v>
      </c>
      <c r="K45" s="65">
        <v>2267</v>
      </c>
      <c r="L45" s="65">
        <v>2463</v>
      </c>
      <c r="M45" s="37"/>
      <c r="N45" s="37"/>
      <c r="O45" s="37"/>
      <c r="P45" s="37"/>
      <c r="Q45" s="37"/>
      <c r="R45" s="37"/>
      <c r="S45" s="37"/>
      <c r="T45" s="37"/>
      <c r="U45" s="37"/>
      <c r="V45" s="37"/>
      <c r="W45" s="37"/>
    </row>
    <row r="46" spans="1:23" ht="15.75" customHeight="1">
      <c r="A46" s="61" t="s">
        <v>559</v>
      </c>
      <c r="B46" s="32"/>
      <c r="C46" s="62"/>
      <c r="D46" s="63"/>
      <c r="E46" s="64"/>
      <c r="F46" s="66" t="b">
        <f>IF(AND('Unit Mix &amp; Rental Income'!G31&lt;=Summary!F44,'Unit Mix &amp; Rental Income'!G64&lt;=Summary!F44),TRUE,FALSE)</f>
        <v>1</v>
      </c>
      <c r="G46" s="66" t="b">
        <f>IF(AND('Unit Mix &amp; Rental Income'!G32&lt;=Summary!G44,'Unit Mix &amp; Rental Income'!G65&lt;=Summary!G44),TRUE,FALSE)</f>
        <v>1</v>
      </c>
      <c r="H46" s="66" t="b">
        <f>IF(AND('Unit Mix &amp; Rental Income'!G33&lt;=Summary!H44,'Unit Mix &amp; Rental Income'!G66&lt;=Summary!H44),TRUE,FALSE)</f>
        <v>1</v>
      </c>
      <c r="I46" s="66" t="b">
        <f>IF(AND('Unit Mix &amp; Rental Income'!G34&lt;=Summary!I44,'Unit Mix &amp; Rental Income'!G67&lt;=Summary!I44),TRUE,FALSE)</f>
        <v>1</v>
      </c>
      <c r="J46" s="66" t="b">
        <f>IF(AND('Unit Mix &amp; Rental Income'!G35&lt;=Summary!J44,'Unit Mix &amp; Rental Income'!G68&lt;=Summary!J44),TRUE,FALSE)</f>
        <v>1</v>
      </c>
      <c r="K46" s="66" t="b">
        <f>IF(AND('Unit Mix &amp; Rental Income'!G36&lt;=Summary!K44,'Unit Mix &amp; Rental Income'!G69&lt;=Summary!K44),TRUE,FALSE)</f>
        <v>1</v>
      </c>
      <c r="L46" s="66" t="b">
        <f>IF(AND('Unit Mix &amp; Rental Income'!G37&lt;=Summary!L44,'Unit Mix &amp; Rental Income'!G70&lt;=Summary!L44),TRUE,FALSE)</f>
        <v>1</v>
      </c>
      <c r="M46" s="37"/>
      <c r="N46" s="67"/>
      <c r="O46" s="37"/>
      <c r="P46" s="37"/>
      <c r="Q46" s="37"/>
      <c r="R46" s="37"/>
      <c r="S46" s="37"/>
      <c r="T46" s="37"/>
      <c r="U46" s="37"/>
      <c r="V46" s="37"/>
      <c r="W46" s="37"/>
    </row>
    <row r="47" spans="1:23" ht="15.75" customHeight="1">
      <c r="A47" s="61" t="s">
        <v>560</v>
      </c>
      <c r="B47" s="32"/>
      <c r="C47" s="62"/>
      <c r="D47" s="63"/>
      <c r="E47" s="64"/>
      <c r="F47" s="44" t="b">
        <f>IF('Unit Mix &amp; Rental Income'!G97&lt;=Summary!F45,TRUE,FALSE)</f>
        <v>1</v>
      </c>
      <c r="G47" s="44" t="b">
        <f>IF('Unit Mix &amp; Rental Income'!G98&lt;=Summary!G45,TRUE,FALSE)</f>
        <v>1</v>
      </c>
      <c r="H47" s="44" t="b">
        <f>IF('Unit Mix &amp; Rental Income'!G99&lt;=Summary!H45,TRUE,FALSE)</f>
        <v>1</v>
      </c>
      <c r="I47" s="44" t="b">
        <f>IF('Unit Mix &amp; Rental Income'!G100&lt;=Summary!I45,TRUE,FALSE)</f>
        <v>1</v>
      </c>
      <c r="J47" s="44" t="b">
        <f>IF('Unit Mix &amp; Rental Income'!G101&lt;=Summary!J45,TRUE,FALSE)</f>
        <v>1</v>
      </c>
      <c r="K47" s="44" t="b">
        <f>IF('Unit Mix &amp; Rental Income'!G102&lt;=Summary!K45,TRUE,FALSE)</f>
        <v>1</v>
      </c>
      <c r="L47" s="44" t="b">
        <f>IF('Unit Mix &amp; Rental Income'!G103&lt;=Summary!L45,TRUE,FALSE)</f>
        <v>1</v>
      </c>
      <c r="M47" s="37"/>
      <c r="N47" s="37"/>
      <c r="O47" s="37"/>
      <c r="P47" s="37"/>
      <c r="Q47" s="37"/>
      <c r="R47" s="37"/>
      <c r="S47" s="37"/>
      <c r="T47" s="37"/>
      <c r="U47" s="37"/>
      <c r="V47" s="37"/>
      <c r="W47" s="37"/>
    </row>
    <row r="48" spans="1:23" ht="15.75" customHeight="1">
      <c r="A48" s="61" t="s">
        <v>561</v>
      </c>
      <c r="B48" s="32"/>
      <c r="C48" s="62"/>
      <c r="D48" s="63"/>
      <c r="E48" s="64"/>
      <c r="F48" s="44" t="b">
        <f>IF(AND('Unit Mix &amp; Rental Income'!G42&lt;=Summary!F45,'Unit Mix &amp; Rental Income'!G75&lt;=Summary!F45,'Unit Mix &amp; Rental Income'!G108&lt;=Summary!F45,'Unit Mix &amp; Rental Income'!G130&lt;=Summary!F45),TRUE,FALSE)</f>
        <v>1</v>
      </c>
      <c r="G48" s="44" t="b">
        <f>IF(AND('Unit Mix &amp; Rental Income'!$G43&lt;=Summary!G45,'Unit Mix &amp; Rental Income'!$G76&lt;=Summary!G45,'Unit Mix &amp; Rental Income'!$G109&lt;=Summary!G45,'Unit Mix &amp; Rental Income'!$G131&lt;=Summary!G45),TRUE,FALSE)</f>
        <v>1</v>
      </c>
      <c r="H48" s="44" t="b">
        <f>IF(AND('Unit Mix &amp; Rental Income'!$G44&lt;=Summary!H45,'Unit Mix &amp; Rental Income'!$G77&lt;=Summary!H45,'Unit Mix &amp; Rental Income'!$G110&lt;=Summary!H45,'Unit Mix &amp; Rental Income'!$G132&lt;=Summary!H45),TRUE,FALSE)</f>
        <v>1</v>
      </c>
      <c r="I48" s="44" t="b">
        <f>IF(AND('Unit Mix &amp; Rental Income'!$G45&lt;=Summary!I45,'Unit Mix &amp; Rental Income'!$G78&lt;=Summary!I45,'Unit Mix &amp; Rental Income'!$G111&lt;=Summary!I45,'Unit Mix &amp; Rental Income'!$G133&lt;=Summary!I45),TRUE,FALSE)</f>
        <v>1</v>
      </c>
      <c r="J48" s="44" t="b">
        <f>IF(AND('Unit Mix &amp; Rental Income'!$G46&lt;=Summary!J45,'Unit Mix &amp; Rental Income'!$G79&lt;=Summary!J45,'Unit Mix &amp; Rental Income'!$G112&lt;=Summary!J45,'Unit Mix &amp; Rental Income'!$G134&lt;=Summary!J45),TRUE,FALSE)</f>
        <v>1</v>
      </c>
      <c r="K48" s="44" t="b">
        <f>IF(AND('Unit Mix &amp; Rental Income'!$G47&lt;=Summary!K45,'Unit Mix &amp; Rental Income'!$G80&lt;=Summary!K45,'Unit Mix &amp; Rental Income'!$G113&lt;=Summary!K45,'Unit Mix &amp; Rental Income'!$G135&lt;=Summary!K45),TRUE,FALSE)</f>
        <v>1</v>
      </c>
      <c r="L48" s="44" t="b">
        <f>IF(AND('Unit Mix &amp; Rental Income'!$G48&lt;=Summary!L45,'Unit Mix &amp; Rental Income'!$G81&lt;=Summary!L45,'Unit Mix &amp; Rental Income'!$G114&lt;=Summary!L45,'Unit Mix &amp; Rental Income'!$G136&lt;=Summary!L45),TRUE,FALSE)</f>
        <v>1</v>
      </c>
      <c r="M48" s="37"/>
      <c r="N48" s="37"/>
      <c r="O48" s="37"/>
      <c r="P48" s="37"/>
      <c r="Q48" s="37"/>
      <c r="R48" s="37"/>
      <c r="S48" s="37"/>
      <c r="T48" s="37"/>
      <c r="U48" s="37"/>
      <c r="V48" s="37"/>
      <c r="W48" s="37"/>
    </row>
    <row r="49" spans="2:23" ht="15.75" customHeight="1">
      <c r="B49" s="37"/>
      <c r="C49" s="37"/>
      <c r="D49" s="37"/>
      <c r="E49" s="37"/>
      <c r="F49" s="37"/>
      <c r="G49" s="37"/>
      <c r="H49" s="37"/>
      <c r="I49" s="37"/>
      <c r="J49" s="37"/>
      <c r="K49" s="37"/>
      <c r="L49" s="37"/>
      <c r="M49" s="37"/>
      <c r="N49" s="37"/>
      <c r="O49" s="37"/>
      <c r="P49" s="37"/>
      <c r="Q49" s="37"/>
      <c r="R49" s="37"/>
      <c r="S49" s="37"/>
      <c r="T49" s="37"/>
      <c r="U49" s="37"/>
      <c r="V49" s="37"/>
      <c r="W49" s="37"/>
    </row>
    <row r="50" spans="1:23" ht="15.75">
      <c r="A50" s="38" t="s">
        <v>319</v>
      </c>
      <c r="B50" s="40"/>
      <c r="C50" s="40"/>
      <c r="D50" s="40"/>
      <c r="E50" s="40"/>
      <c r="F50" s="40"/>
      <c r="G50" s="40"/>
      <c r="H50" s="40"/>
      <c r="I50" s="40"/>
      <c r="J50" s="40"/>
      <c r="K50" s="40"/>
      <c r="L50" s="40"/>
      <c r="M50" s="40"/>
      <c r="N50" s="41"/>
      <c r="O50" s="37"/>
      <c r="P50" s="68"/>
      <c r="Q50" s="37"/>
      <c r="R50" s="37"/>
      <c r="S50" s="37"/>
      <c r="T50" s="37"/>
      <c r="U50" s="37"/>
      <c r="V50" s="37"/>
      <c r="W50" s="37"/>
    </row>
    <row r="51" spans="1:23" ht="180" customHeight="1">
      <c r="A51" s="499" t="s">
        <v>716</v>
      </c>
      <c r="B51" s="534"/>
      <c r="C51" s="535"/>
      <c r="D51" s="531"/>
      <c r="E51" s="532"/>
      <c r="F51" s="532"/>
      <c r="G51" s="532"/>
      <c r="H51" s="532"/>
      <c r="I51" s="533"/>
      <c r="J51" s="499"/>
      <c r="K51" s="534"/>
      <c r="L51" s="534"/>
      <c r="M51" s="534"/>
      <c r="N51" s="535"/>
      <c r="O51" s="37"/>
      <c r="P51" s="68"/>
      <c r="Q51" s="37"/>
      <c r="R51" s="37"/>
      <c r="S51" s="37"/>
      <c r="T51" s="37"/>
      <c r="U51" s="37"/>
      <c r="V51" s="37"/>
      <c r="W51" s="37"/>
    </row>
    <row r="52" spans="1:23" ht="87.75" customHeight="1">
      <c r="A52" s="581" t="s">
        <v>678</v>
      </c>
      <c r="B52" s="584"/>
      <c r="C52" s="585"/>
      <c r="D52" s="531"/>
      <c r="E52" s="532"/>
      <c r="F52" s="532"/>
      <c r="G52" s="532"/>
      <c r="H52" s="532"/>
      <c r="I52" s="533"/>
      <c r="J52" s="499"/>
      <c r="K52" s="534"/>
      <c r="L52" s="534"/>
      <c r="M52" s="534"/>
      <c r="N52" s="535"/>
      <c r="O52" s="37"/>
      <c r="P52" s="68"/>
      <c r="Q52" s="37"/>
      <c r="R52" s="37"/>
      <c r="S52" s="37"/>
      <c r="T52" s="37"/>
      <c r="U52" s="37"/>
      <c r="V52" s="37"/>
      <c r="W52" s="37"/>
    </row>
    <row r="53" spans="1:23" ht="15" customHeight="1">
      <c r="A53" s="37"/>
      <c r="B53" s="37"/>
      <c r="C53" s="37"/>
      <c r="D53" s="37"/>
      <c r="E53" s="37"/>
      <c r="F53" s="37"/>
      <c r="G53" s="37"/>
      <c r="H53" s="37"/>
      <c r="I53" s="37"/>
      <c r="J53" s="37"/>
      <c r="K53" s="37"/>
      <c r="L53" s="37"/>
      <c r="M53" s="37"/>
      <c r="N53" s="37"/>
      <c r="O53" s="37"/>
      <c r="P53" s="68"/>
      <c r="Q53" s="37"/>
      <c r="R53" s="37"/>
      <c r="S53" s="37"/>
      <c r="T53" s="37"/>
      <c r="U53" s="37"/>
      <c r="V53" s="37"/>
      <c r="W53" s="37"/>
    </row>
    <row r="54" spans="1:23" ht="15.75" customHeight="1">
      <c r="A54" s="38" t="s">
        <v>717</v>
      </c>
      <c r="B54" s="40"/>
      <c r="C54" s="40"/>
      <c r="D54" s="40"/>
      <c r="E54" s="40"/>
      <c r="F54" s="40"/>
      <c r="G54" s="40"/>
      <c r="H54" s="40"/>
      <c r="I54" s="40"/>
      <c r="J54" s="40"/>
      <c r="K54" s="40"/>
      <c r="L54" s="40"/>
      <c r="M54" s="40"/>
      <c r="N54" s="41"/>
      <c r="O54" s="37"/>
      <c r="P54" s="68"/>
      <c r="Q54" s="37"/>
      <c r="R54" s="37"/>
      <c r="S54" s="37"/>
      <c r="T54" s="37"/>
      <c r="U54" s="37"/>
      <c r="V54" s="37"/>
      <c r="W54" s="37"/>
    </row>
    <row r="55" spans="1:23" ht="15.75" customHeight="1">
      <c r="A55" s="37"/>
      <c r="B55" s="37"/>
      <c r="C55" s="37"/>
      <c r="D55" s="37"/>
      <c r="E55" s="44" t="s">
        <v>27</v>
      </c>
      <c r="F55" s="44" t="s">
        <v>465</v>
      </c>
      <c r="G55" s="548" t="s">
        <v>26</v>
      </c>
      <c r="H55" s="524"/>
      <c r="I55" s="524"/>
      <c r="J55" s="525"/>
      <c r="K55" s="548" t="s">
        <v>470</v>
      </c>
      <c r="L55" s="525"/>
      <c r="M55" s="37"/>
      <c r="N55" s="37"/>
      <c r="O55" s="37"/>
      <c r="P55" s="68"/>
      <c r="Q55" s="37"/>
      <c r="R55" s="37"/>
      <c r="S55" s="37"/>
      <c r="T55" s="37"/>
      <c r="U55" s="37"/>
      <c r="V55" s="37"/>
      <c r="W55" s="37"/>
    </row>
    <row r="56" spans="1:23" ht="15.75" customHeight="1">
      <c r="A56" s="69" t="s">
        <v>571</v>
      </c>
      <c r="B56" s="70"/>
      <c r="C56" s="71"/>
      <c r="D56" s="72"/>
      <c r="E56" s="73"/>
      <c r="F56" s="74" t="e">
        <f>E56/#REF!</f>
        <v>#REF!</v>
      </c>
      <c r="G56" s="526"/>
      <c r="H56" s="527"/>
      <c r="I56" s="527"/>
      <c r="J56" s="528"/>
      <c r="K56" s="526"/>
      <c r="L56" s="623"/>
      <c r="M56" s="45"/>
      <c r="N56" s="45"/>
      <c r="O56" s="37"/>
      <c r="P56" s="37"/>
      <c r="Q56" s="37"/>
      <c r="R56" s="37"/>
      <c r="S56" s="37"/>
      <c r="T56" s="37"/>
      <c r="U56" s="37"/>
      <c r="V56" s="37"/>
      <c r="W56" s="37"/>
    </row>
    <row r="57" spans="1:23" ht="15.75" customHeight="1">
      <c r="A57" s="588" t="s">
        <v>509</v>
      </c>
      <c r="B57" s="608"/>
      <c r="C57" s="608"/>
      <c r="D57" s="608"/>
      <c r="E57" s="608"/>
      <c r="F57" s="608"/>
      <c r="G57" s="608"/>
      <c r="H57" s="608"/>
      <c r="I57" s="608"/>
      <c r="J57" s="608"/>
      <c r="K57" s="608"/>
      <c r="L57" s="609"/>
      <c r="M57" s="45"/>
      <c r="N57" s="45"/>
      <c r="O57" s="37"/>
      <c r="P57" s="37"/>
      <c r="Q57" s="37"/>
      <c r="R57" s="37"/>
      <c r="S57" s="37"/>
      <c r="T57" s="37"/>
      <c r="U57" s="37"/>
      <c r="V57" s="37"/>
      <c r="W57" s="37"/>
    </row>
    <row r="58" spans="2:23" ht="31.5" customHeight="1">
      <c r="B58" s="37"/>
      <c r="C58" s="37"/>
      <c r="D58" s="37"/>
      <c r="E58" s="37"/>
      <c r="F58" s="37"/>
      <c r="G58" s="37"/>
      <c r="H58" s="37"/>
      <c r="I58" s="37"/>
      <c r="J58" s="37"/>
      <c r="K58" s="37"/>
      <c r="L58" s="37"/>
      <c r="M58" s="37"/>
      <c r="N58" s="37"/>
      <c r="O58" s="37"/>
      <c r="P58" s="37"/>
      <c r="Q58" s="37"/>
      <c r="R58" s="37"/>
      <c r="S58" s="37"/>
      <c r="T58" s="37"/>
      <c r="U58" s="37"/>
      <c r="V58" s="37"/>
      <c r="W58" s="37"/>
    </row>
    <row r="59" spans="1:23" ht="15.75" customHeight="1">
      <c r="A59" s="38" t="s">
        <v>376</v>
      </c>
      <c r="B59" s="40"/>
      <c r="C59" s="40"/>
      <c r="D59" s="40"/>
      <c r="E59" s="40"/>
      <c r="F59" s="40"/>
      <c r="G59" s="40"/>
      <c r="H59" s="40"/>
      <c r="I59" s="40"/>
      <c r="J59" s="40"/>
      <c r="K59" s="40"/>
      <c r="L59" s="40"/>
      <c r="M59" s="40"/>
      <c r="N59" s="41"/>
      <c r="O59" s="37"/>
      <c r="P59" s="37"/>
      <c r="Q59" s="37"/>
      <c r="R59" s="37"/>
      <c r="S59" s="37"/>
      <c r="T59" s="37"/>
      <c r="U59" s="37"/>
      <c r="V59" s="37"/>
      <c r="W59" s="37"/>
    </row>
    <row r="60" spans="2:23" ht="6.75" customHeight="1">
      <c r="B60" s="76"/>
      <c r="C60" s="76"/>
      <c r="D60" s="76"/>
      <c r="E60" s="76"/>
      <c r="F60" s="37"/>
      <c r="G60" s="37"/>
      <c r="H60" s="37"/>
      <c r="I60" s="37"/>
      <c r="J60" s="37"/>
      <c r="K60" s="37"/>
      <c r="L60" s="37"/>
      <c r="M60" s="37"/>
      <c r="N60" s="37"/>
      <c r="O60" s="37"/>
      <c r="P60" s="37"/>
      <c r="Q60" s="37"/>
      <c r="R60" s="37"/>
      <c r="S60" s="37"/>
      <c r="T60" s="37"/>
      <c r="U60" s="37"/>
      <c r="V60" s="37"/>
      <c r="W60" s="37"/>
    </row>
    <row r="61" spans="1:23" ht="15.75" customHeight="1">
      <c r="A61" s="77" t="s">
        <v>377</v>
      </c>
      <c r="B61" s="78"/>
      <c r="C61" s="78"/>
      <c r="D61" s="78"/>
      <c r="E61" s="79"/>
      <c r="F61" s="78" t="s">
        <v>378</v>
      </c>
      <c r="G61" s="80"/>
      <c r="H61" s="569" t="s">
        <v>29</v>
      </c>
      <c r="I61" s="570"/>
      <c r="J61" s="570"/>
      <c r="K61" s="570"/>
      <c r="L61" s="570"/>
      <c r="M61" s="570"/>
      <c r="N61" s="571"/>
      <c r="O61" s="37"/>
      <c r="P61" s="37"/>
      <c r="Q61" s="37"/>
      <c r="R61" s="37"/>
      <c r="S61" s="37"/>
      <c r="T61" s="37"/>
      <c r="U61" s="37"/>
      <c r="V61" s="37"/>
      <c r="W61" s="37"/>
    </row>
    <row r="62" spans="1:23" ht="15.75" customHeight="1">
      <c r="A62" s="523" t="s">
        <v>453</v>
      </c>
      <c r="B62" s="524"/>
      <c r="C62" s="524"/>
      <c r="D62" s="524"/>
      <c r="E62" s="525"/>
      <c r="F62" s="529"/>
      <c r="G62" s="530"/>
      <c r="H62" s="526"/>
      <c r="I62" s="527"/>
      <c r="J62" s="527"/>
      <c r="K62" s="527"/>
      <c r="L62" s="527"/>
      <c r="M62" s="527"/>
      <c r="N62" s="528"/>
      <c r="O62" s="37"/>
      <c r="P62" s="37"/>
      <c r="Q62" s="37"/>
      <c r="R62" s="37"/>
      <c r="S62" s="37"/>
      <c r="T62" s="37"/>
      <c r="U62" s="37"/>
      <c r="V62" s="37"/>
      <c r="W62" s="37"/>
    </row>
    <row r="63" spans="1:23" ht="15.75" customHeight="1">
      <c r="A63" s="523" t="s">
        <v>454</v>
      </c>
      <c r="B63" s="524"/>
      <c r="C63" s="524"/>
      <c r="D63" s="524"/>
      <c r="E63" s="525"/>
      <c r="F63" s="529"/>
      <c r="G63" s="530"/>
      <c r="H63" s="526"/>
      <c r="I63" s="527"/>
      <c r="J63" s="527"/>
      <c r="K63" s="527"/>
      <c r="L63" s="527"/>
      <c r="M63" s="527"/>
      <c r="N63" s="528"/>
      <c r="O63" s="37"/>
      <c r="P63" s="37"/>
      <c r="Q63" s="37"/>
      <c r="R63" s="37"/>
      <c r="S63" s="37"/>
      <c r="T63" s="37"/>
      <c r="U63" s="37"/>
      <c r="V63" s="37"/>
      <c r="W63" s="37"/>
    </row>
    <row r="64" spans="1:23" ht="15.75" customHeight="1">
      <c r="A64" s="523" t="s">
        <v>319</v>
      </c>
      <c r="B64" s="524"/>
      <c r="C64" s="524"/>
      <c r="D64" s="524"/>
      <c r="E64" s="525"/>
      <c r="F64" s="529"/>
      <c r="G64" s="530"/>
      <c r="H64" s="526"/>
      <c r="I64" s="527"/>
      <c r="J64" s="527"/>
      <c r="K64" s="527"/>
      <c r="L64" s="527"/>
      <c r="M64" s="527"/>
      <c r="N64" s="528"/>
      <c r="O64" s="37"/>
      <c r="P64" s="37"/>
      <c r="Q64" s="37"/>
      <c r="R64" s="37"/>
      <c r="S64" s="37"/>
      <c r="T64" s="37"/>
      <c r="U64" s="37"/>
      <c r="V64" s="37"/>
      <c r="W64" s="37"/>
    </row>
    <row r="65" spans="1:23" ht="15.75" customHeight="1">
      <c r="A65" s="523" t="s">
        <v>379</v>
      </c>
      <c r="B65" s="524"/>
      <c r="C65" s="524"/>
      <c r="D65" s="524"/>
      <c r="E65" s="525"/>
      <c r="F65" s="529"/>
      <c r="G65" s="530"/>
      <c r="H65" s="526"/>
      <c r="I65" s="527"/>
      <c r="J65" s="527"/>
      <c r="K65" s="527"/>
      <c r="L65" s="527"/>
      <c r="M65" s="527"/>
      <c r="N65" s="528"/>
      <c r="O65" s="37"/>
      <c r="P65" s="37"/>
      <c r="Q65" s="37"/>
      <c r="R65" s="37"/>
      <c r="S65" s="37"/>
      <c r="T65" s="37"/>
      <c r="U65" s="37"/>
      <c r="V65" s="37"/>
      <c r="W65" s="37"/>
    </row>
    <row r="66" spans="1:23" ht="15.75" customHeight="1">
      <c r="A66" s="523" t="s">
        <v>473</v>
      </c>
      <c r="B66" s="524"/>
      <c r="C66" s="524"/>
      <c r="D66" s="524"/>
      <c r="E66" s="525"/>
      <c r="F66" s="529"/>
      <c r="G66" s="530"/>
      <c r="H66" s="526"/>
      <c r="I66" s="527"/>
      <c r="J66" s="527"/>
      <c r="K66" s="527"/>
      <c r="L66" s="527"/>
      <c r="M66" s="527"/>
      <c r="N66" s="528"/>
      <c r="O66" s="37"/>
      <c r="P66" s="37"/>
      <c r="Q66" s="37"/>
      <c r="R66" s="37"/>
      <c r="S66" s="37"/>
      <c r="T66" s="37"/>
      <c r="U66" s="37"/>
      <c r="V66" s="37"/>
      <c r="W66" s="37"/>
    </row>
    <row r="67" spans="1:23" ht="15.75" customHeight="1">
      <c r="A67" s="523" t="s">
        <v>22</v>
      </c>
      <c r="B67" s="563"/>
      <c r="C67" s="563"/>
      <c r="D67" s="563"/>
      <c r="E67" s="564"/>
      <c r="F67" s="529"/>
      <c r="G67" s="530"/>
      <c r="H67" s="526"/>
      <c r="I67" s="527"/>
      <c r="J67" s="527"/>
      <c r="K67" s="527"/>
      <c r="L67" s="527"/>
      <c r="M67" s="527"/>
      <c r="N67" s="528"/>
      <c r="O67" s="37"/>
      <c r="P67" s="37"/>
      <c r="Q67" s="37"/>
      <c r="R67" s="37"/>
      <c r="S67" s="37"/>
      <c r="T67" s="37"/>
      <c r="U67" s="37"/>
      <c r="V67" s="37"/>
      <c r="W67" s="37"/>
    </row>
    <row r="68" spans="1:23" ht="15.75" customHeight="1">
      <c r="A68" s="523" t="s">
        <v>455</v>
      </c>
      <c r="B68" s="524"/>
      <c r="C68" s="524"/>
      <c r="D68" s="524"/>
      <c r="E68" s="525"/>
      <c r="F68" s="565"/>
      <c r="G68" s="530"/>
      <c r="H68" s="526"/>
      <c r="I68" s="527"/>
      <c r="J68" s="527"/>
      <c r="K68" s="527"/>
      <c r="L68" s="527"/>
      <c r="M68" s="527"/>
      <c r="N68" s="528"/>
      <c r="O68" s="37"/>
      <c r="P68" s="37"/>
      <c r="Q68" s="37"/>
      <c r="R68" s="37"/>
      <c r="S68" s="37"/>
      <c r="T68" s="37"/>
      <c r="U68" s="37"/>
      <c r="V68" s="37"/>
      <c r="W68" s="37"/>
    </row>
    <row r="69" spans="1:23" ht="15.75" customHeight="1">
      <c r="A69" s="523" t="s">
        <v>395</v>
      </c>
      <c r="B69" s="524"/>
      <c r="C69" s="524"/>
      <c r="D69" s="524"/>
      <c r="E69" s="525"/>
      <c r="F69" s="529"/>
      <c r="G69" s="530"/>
      <c r="H69" s="526"/>
      <c r="I69" s="527"/>
      <c r="J69" s="527"/>
      <c r="K69" s="527"/>
      <c r="L69" s="527"/>
      <c r="M69" s="527"/>
      <c r="N69" s="528"/>
      <c r="O69" s="37"/>
      <c r="P69" s="37"/>
      <c r="Q69" s="37"/>
      <c r="R69" s="37"/>
      <c r="S69" s="37"/>
      <c r="T69" s="37"/>
      <c r="U69" s="37"/>
      <c r="V69" s="37"/>
      <c r="W69" s="37"/>
    </row>
    <row r="70" spans="1:23" ht="15.75" customHeight="1">
      <c r="A70" s="523" t="s">
        <v>474</v>
      </c>
      <c r="B70" s="524"/>
      <c r="C70" s="524"/>
      <c r="D70" s="524"/>
      <c r="E70" s="525"/>
      <c r="F70" s="529"/>
      <c r="G70" s="530"/>
      <c r="H70" s="526"/>
      <c r="I70" s="527"/>
      <c r="J70" s="527"/>
      <c r="K70" s="527"/>
      <c r="L70" s="527"/>
      <c r="M70" s="527"/>
      <c r="N70" s="528"/>
      <c r="O70" s="37"/>
      <c r="P70" s="37"/>
      <c r="Q70" s="37"/>
      <c r="R70" s="37"/>
      <c r="S70" s="37"/>
      <c r="T70" s="37"/>
      <c r="U70" s="37"/>
      <c r="V70" s="37"/>
      <c r="W70" s="37"/>
    </row>
    <row r="71" spans="1:23" ht="15.75" customHeight="1">
      <c r="A71" s="523" t="s">
        <v>380</v>
      </c>
      <c r="B71" s="524"/>
      <c r="C71" s="524"/>
      <c r="D71" s="524"/>
      <c r="E71" s="525"/>
      <c r="F71" s="529"/>
      <c r="G71" s="530"/>
      <c r="H71" s="526"/>
      <c r="I71" s="527"/>
      <c r="J71" s="527"/>
      <c r="K71" s="527"/>
      <c r="L71" s="527"/>
      <c r="M71" s="527"/>
      <c r="N71" s="528"/>
      <c r="O71" s="37"/>
      <c r="P71" s="37"/>
      <c r="Q71" s="37"/>
      <c r="R71" s="37"/>
      <c r="S71" s="37"/>
      <c r="T71" s="37"/>
      <c r="U71" s="37"/>
      <c r="V71" s="37"/>
      <c r="W71" s="37"/>
    </row>
    <row r="72" spans="1:23" ht="15.75" customHeight="1">
      <c r="A72" s="523" t="s">
        <v>572</v>
      </c>
      <c r="B72" s="524"/>
      <c r="C72" s="524"/>
      <c r="D72" s="524"/>
      <c r="E72" s="525"/>
      <c r="F72" s="561" t="e">
        <f>DATE(YEAR(#REF!)+20,MONTH(#REF!),DAY(#REF!))</f>
        <v>#REF!</v>
      </c>
      <c r="G72" s="562"/>
      <c r="H72" s="526"/>
      <c r="I72" s="527"/>
      <c r="J72" s="527"/>
      <c r="K72" s="527"/>
      <c r="L72" s="527"/>
      <c r="M72" s="527"/>
      <c r="N72" s="528"/>
      <c r="O72" s="37"/>
      <c r="P72" s="37"/>
      <c r="Q72" s="37"/>
      <c r="R72" s="37"/>
      <c r="S72" s="37"/>
      <c r="T72" s="37"/>
      <c r="U72" s="37"/>
      <c r="V72" s="37"/>
      <c r="W72" s="37"/>
    </row>
    <row r="73" spans="1:23" ht="15.75" customHeight="1">
      <c r="A73" s="523" t="s">
        <v>573</v>
      </c>
      <c r="B73" s="524"/>
      <c r="C73" s="524"/>
      <c r="D73" s="524"/>
      <c r="E73" s="525"/>
      <c r="F73" s="561" t="e">
        <f>DATE(YEAR(#REF!)+55,MONTH(#REF!),DAY(#REF!))</f>
        <v>#REF!</v>
      </c>
      <c r="G73" s="562"/>
      <c r="H73" s="526"/>
      <c r="I73" s="527"/>
      <c r="J73" s="527"/>
      <c r="K73" s="527"/>
      <c r="L73" s="527"/>
      <c r="M73" s="527"/>
      <c r="N73" s="528"/>
      <c r="O73" s="37"/>
      <c r="P73" s="37"/>
      <c r="Q73" s="37"/>
      <c r="R73" s="37"/>
      <c r="S73" s="37"/>
      <c r="T73" s="37"/>
      <c r="U73" s="37"/>
      <c r="V73" s="37"/>
      <c r="W73" s="37"/>
    </row>
    <row r="74" spans="1:23" ht="15.75" customHeight="1">
      <c r="A74" s="37"/>
      <c r="B74" s="37"/>
      <c r="C74" s="37"/>
      <c r="D74" s="37"/>
      <c r="E74" s="37"/>
      <c r="F74" s="37"/>
      <c r="G74" s="37"/>
      <c r="H74" s="37"/>
      <c r="I74" s="37"/>
      <c r="J74" s="37"/>
      <c r="K74" s="37"/>
      <c r="L74" s="37"/>
      <c r="M74" s="37"/>
      <c r="N74" s="37"/>
      <c r="O74" s="37"/>
      <c r="P74" s="37"/>
      <c r="Q74" s="37"/>
      <c r="R74" s="37"/>
      <c r="S74" s="37"/>
      <c r="T74" s="37"/>
      <c r="U74" s="37"/>
      <c r="V74" s="37"/>
      <c r="W74" s="37"/>
    </row>
    <row r="75" spans="1:23" ht="15" hidden="1">
      <c r="A75" s="38" t="s">
        <v>6</v>
      </c>
      <c r="B75" s="40"/>
      <c r="C75" s="40"/>
      <c r="D75" s="40"/>
      <c r="E75" s="40"/>
      <c r="F75" s="40"/>
      <c r="G75" s="40"/>
      <c r="H75" s="40"/>
      <c r="I75" s="40"/>
      <c r="J75" s="40"/>
      <c r="K75" s="40"/>
      <c r="L75" s="40"/>
      <c r="M75" s="40"/>
      <c r="N75" s="41"/>
      <c r="O75" s="37"/>
      <c r="P75" s="37"/>
      <c r="Q75" s="37"/>
      <c r="R75" s="37"/>
      <c r="S75" s="37"/>
      <c r="T75" s="37"/>
      <c r="U75" s="37"/>
      <c r="V75" s="37"/>
      <c r="W75" s="37"/>
    </row>
    <row r="76" spans="1:23" ht="15" hidden="1">
      <c r="A76" s="37"/>
      <c r="B76" s="37"/>
      <c r="C76" s="37"/>
      <c r="D76" s="37"/>
      <c r="E76" s="37"/>
      <c r="F76" s="37"/>
      <c r="G76" s="37"/>
      <c r="H76" s="37"/>
      <c r="I76" s="37"/>
      <c r="J76" s="37"/>
      <c r="K76" s="37"/>
      <c r="L76" s="37"/>
      <c r="M76" s="37"/>
      <c r="N76" s="37"/>
      <c r="O76" s="37"/>
      <c r="P76" s="37"/>
      <c r="Q76" s="37"/>
      <c r="R76" s="37"/>
      <c r="S76" s="37"/>
      <c r="T76" s="37"/>
      <c r="U76" s="37"/>
      <c r="V76" s="37"/>
      <c r="W76" s="37"/>
    </row>
    <row r="77" spans="1:23" ht="15" hidden="1">
      <c r="A77" s="81" t="s">
        <v>382</v>
      </c>
      <c r="B77" s="43"/>
      <c r="C77" s="82" t="e">
        <f>'Dev. Budget'!D119</f>
        <v>#DIV/0!</v>
      </c>
      <c r="D77" s="37"/>
      <c r="E77" s="83"/>
      <c r="F77" s="37"/>
      <c r="G77" s="37"/>
      <c r="H77" s="37"/>
      <c r="I77" s="37"/>
      <c r="J77" s="37"/>
      <c r="K77" s="37"/>
      <c r="L77" s="37"/>
      <c r="M77" s="37"/>
      <c r="N77" s="37"/>
      <c r="O77" s="37"/>
      <c r="P77" s="37"/>
      <c r="Q77" s="37"/>
      <c r="R77" s="37"/>
      <c r="S77" s="37"/>
      <c r="T77" s="37"/>
      <c r="U77" s="37"/>
      <c r="V77" s="37"/>
      <c r="W77" s="37"/>
    </row>
    <row r="78" spans="1:23" ht="15" hidden="1">
      <c r="A78" s="81" t="s">
        <v>375</v>
      </c>
      <c r="B78" s="43"/>
      <c r="C78" s="82">
        <f>(((((336000*1.3)*1.03)*1.03)*1.03)*1.03)*1.03</f>
        <v>506370.91565424006</v>
      </c>
      <c r="O78" s="37"/>
      <c r="P78" s="37"/>
      <c r="Q78" s="37"/>
      <c r="R78" s="37"/>
      <c r="S78" s="37"/>
      <c r="T78" s="37"/>
      <c r="U78" s="37"/>
      <c r="V78" s="37"/>
      <c r="W78" s="37"/>
    </row>
    <row r="79" spans="1:23" ht="15" hidden="1">
      <c r="A79" s="81" t="s">
        <v>383</v>
      </c>
      <c r="B79" s="43"/>
      <c r="C79" s="84" t="e">
        <f>IF(C77&lt;=C78,"Yes","No")</f>
        <v>#DIV/0!</v>
      </c>
      <c r="O79" s="37"/>
      <c r="P79" s="37"/>
      <c r="Q79" s="37"/>
      <c r="R79" s="37"/>
      <c r="S79" s="37"/>
      <c r="T79" s="37"/>
      <c r="U79" s="37"/>
      <c r="V79" s="37"/>
      <c r="W79" s="37"/>
    </row>
    <row r="80" spans="1:23" ht="15" hidden="1">
      <c r="A80" s="37" t="s">
        <v>384</v>
      </c>
      <c r="B80" s="37"/>
      <c r="C80" s="37"/>
      <c r="D80" s="37"/>
      <c r="E80" s="37"/>
      <c r="F80" s="37"/>
      <c r="G80" s="37"/>
      <c r="H80" s="37"/>
      <c r="I80" s="37"/>
      <c r="J80" s="37"/>
      <c r="K80" s="37"/>
      <c r="L80" s="37"/>
      <c r="M80" s="37"/>
      <c r="N80" s="37"/>
      <c r="O80" s="37"/>
      <c r="P80" s="37"/>
      <c r="Q80" s="37"/>
      <c r="R80" s="37"/>
      <c r="S80" s="37"/>
      <c r="T80" s="37"/>
      <c r="U80" s="37"/>
      <c r="V80" s="37"/>
      <c r="W80" s="37"/>
    </row>
    <row r="81" spans="1:23" ht="15" hidden="1">
      <c r="A81" s="549"/>
      <c r="B81" s="550"/>
      <c r="C81" s="550"/>
      <c r="D81" s="550"/>
      <c r="E81" s="550"/>
      <c r="F81" s="550"/>
      <c r="G81" s="550"/>
      <c r="H81" s="550"/>
      <c r="I81" s="550"/>
      <c r="J81" s="550"/>
      <c r="K81" s="550"/>
      <c r="L81" s="550"/>
      <c r="M81" s="550"/>
      <c r="N81" s="551"/>
      <c r="O81" s="37"/>
      <c r="P81" s="37"/>
      <c r="Q81" s="37"/>
      <c r="R81" s="37"/>
      <c r="S81" s="37"/>
      <c r="T81" s="37"/>
      <c r="U81" s="37"/>
      <c r="V81" s="37"/>
      <c r="W81" s="37"/>
    </row>
    <row r="82" spans="1:23" ht="15" hidden="1">
      <c r="A82" s="552"/>
      <c r="B82" s="553"/>
      <c r="C82" s="553"/>
      <c r="D82" s="553"/>
      <c r="E82" s="553"/>
      <c r="F82" s="553"/>
      <c r="G82" s="553"/>
      <c r="H82" s="553"/>
      <c r="I82" s="553"/>
      <c r="J82" s="553"/>
      <c r="K82" s="553"/>
      <c r="L82" s="553"/>
      <c r="M82" s="553"/>
      <c r="N82" s="554"/>
      <c r="O82" s="37"/>
      <c r="P82" s="37"/>
      <c r="Q82" s="37"/>
      <c r="R82" s="37"/>
      <c r="S82" s="37"/>
      <c r="T82" s="37"/>
      <c r="U82" s="37"/>
      <c r="V82" s="37"/>
      <c r="W82" s="37"/>
    </row>
    <row r="83" spans="1:23" ht="15" hidden="1">
      <c r="A83" s="552"/>
      <c r="B83" s="553"/>
      <c r="C83" s="553"/>
      <c r="D83" s="553"/>
      <c r="E83" s="553"/>
      <c r="F83" s="553"/>
      <c r="G83" s="553"/>
      <c r="H83" s="553"/>
      <c r="I83" s="553"/>
      <c r="J83" s="553"/>
      <c r="K83" s="553"/>
      <c r="L83" s="553"/>
      <c r="M83" s="553"/>
      <c r="N83" s="554"/>
      <c r="O83" s="37"/>
      <c r="P83" s="37"/>
      <c r="Q83" s="37"/>
      <c r="R83" s="37"/>
      <c r="S83" s="37"/>
      <c r="T83" s="37"/>
      <c r="U83" s="37"/>
      <c r="V83" s="37"/>
      <c r="W83" s="37"/>
    </row>
    <row r="84" spans="1:23" ht="15" hidden="1">
      <c r="A84" s="552"/>
      <c r="B84" s="553"/>
      <c r="C84" s="553"/>
      <c r="D84" s="553"/>
      <c r="E84" s="553"/>
      <c r="F84" s="553"/>
      <c r="G84" s="553"/>
      <c r="H84" s="553"/>
      <c r="I84" s="553"/>
      <c r="J84" s="553"/>
      <c r="K84" s="553"/>
      <c r="L84" s="553"/>
      <c r="M84" s="553"/>
      <c r="N84" s="554"/>
      <c r="O84" s="37"/>
      <c r="P84" s="37"/>
      <c r="Q84" s="37"/>
      <c r="R84" s="37"/>
      <c r="S84" s="37"/>
      <c r="T84" s="37"/>
      <c r="U84" s="37"/>
      <c r="V84" s="37"/>
      <c r="W84" s="37"/>
    </row>
    <row r="85" spans="1:23" ht="15" hidden="1">
      <c r="A85" s="552"/>
      <c r="B85" s="553"/>
      <c r="C85" s="553"/>
      <c r="D85" s="553"/>
      <c r="E85" s="553"/>
      <c r="F85" s="553"/>
      <c r="G85" s="553"/>
      <c r="H85" s="553"/>
      <c r="I85" s="553"/>
      <c r="J85" s="553"/>
      <c r="K85" s="553"/>
      <c r="L85" s="553"/>
      <c r="M85" s="553"/>
      <c r="N85" s="554"/>
      <c r="O85" s="37"/>
      <c r="P85" s="37"/>
      <c r="Q85" s="37"/>
      <c r="R85" s="37"/>
      <c r="S85" s="37"/>
      <c r="T85" s="37"/>
      <c r="U85" s="37"/>
      <c r="V85" s="37"/>
      <c r="W85" s="37"/>
    </row>
    <row r="86" spans="1:23" ht="15" hidden="1">
      <c r="A86" s="555"/>
      <c r="B86" s="556"/>
      <c r="C86" s="556"/>
      <c r="D86" s="556"/>
      <c r="E86" s="556"/>
      <c r="F86" s="556"/>
      <c r="G86" s="556"/>
      <c r="H86" s="556"/>
      <c r="I86" s="556"/>
      <c r="J86" s="556"/>
      <c r="K86" s="556"/>
      <c r="L86" s="556"/>
      <c r="M86" s="556"/>
      <c r="N86" s="557"/>
      <c r="O86" s="37"/>
      <c r="P86" s="37"/>
      <c r="Q86" s="37"/>
      <c r="R86" s="37"/>
      <c r="S86" s="37"/>
      <c r="T86" s="37"/>
      <c r="U86" s="37"/>
      <c r="V86" s="37"/>
      <c r="W86" s="37"/>
    </row>
    <row r="87" spans="1:23" ht="15" hidden="1">
      <c r="A87" s="37"/>
      <c r="B87" s="37"/>
      <c r="C87" s="37"/>
      <c r="D87" s="37"/>
      <c r="E87" s="37"/>
      <c r="F87" s="37"/>
      <c r="G87" s="37"/>
      <c r="H87" s="37"/>
      <c r="I87" s="37"/>
      <c r="J87" s="37"/>
      <c r="K87" s="37"/>
      <c r="L87" s="37"/>
      <c r="M87" s="37"/>
      <c r="N87" s="37"/>
      <c r="O87" s="37"/>
      <c r="P87" s="37"/>
      <c r="Q87" s="37"/>
      <c r="R87" s="37"/>
      <c r="S87" s="37"/>
      <c r="T87" s="37"/>
      <c r="U87" s="37"/>
      <c r="V87" s="37"/>
      <c r="W87" s="37"/>
    </row>
    <row r="88" spans="1:23" ht="15.75" customHeight="1">
      <c r="A88" s="38" t="s">
        <v>525</v>
      </c>
      <c r="B88" s="40"/>
      <c r="C88" s="40"/>
      <c r="D88" s="40"/>
      <c r="E88" s="40"/>
      <c r="F88" s="40"/>
      <c r="G88" s="40"/>
      <c r="H88" s="40"/>
      <c r="I88" s="40"/>
      <c r="J88" s="40"/>
      <c r="K88" s="40"/>
      <c r="L88" s="40"/>
      <c r="M88" s="40"/>
      <c r="N88" s="41"/>
      <c r="O88" s="37"/>
      <c r="P88" s="37"/>
      <c r="Q88" s="37"/>
      <c r="R88" s="37"/>
      <c r="S88" s="37"/>
      <c r="T88" s="37"/>
      <c r="U88" s="37"/>
      <c r="V88" s="37"/>
      <c r="W88" s="37"/>
    </row>
    <row r="89" spans="1:23" ht="15.75" customHeight="1">
      <c r="A89" s="650" t="s">
        <v>467</v>
      </c>
      <c r="B89" s="650"/>
      <c r="C89" s="650"/>
      <c r="D89" s="650"/>
      <c r="E89" s="650"/>
      <c r="F89" s="650"/>
      <c r="G89" s="651"/>
      <c r="H89" s="548" t="s">
        <v>468</v>
      </c>
      <c r="I89" s="524"/>
      <c r="J89" s="525"/>
      <c r="K89" s="548"/>
      <c r="L89" s="524"/>
      <c r="M89" s="524"/>
      <c r="N89" s="525"/>
      <c r="O89" s="37"/>
      <c r="P89" s="37"/>
      <c r="Q89" s="37"/>
      <c r="R89" s="37"/>
      <c r="S89" s="37"/>
      <c r="T89" s="37"/>
      <c r="U89" s="37"/>
      <c r="V89" s="37"/>
      <c r="W89" s="37"/>
    </row>
    <row r="90" spans="1:23" ht="15.75" customHeight="1">
      <c r="A90" s="33"/>
      <c r="B90" s="548" t="s">
        <v>3</v>
      </c>
      <c r="C90" s="524"/>
      <c r="D90" s="524"/>
      <c r="E90" s="524"/>
      <c r="F90" s="524"/>
      <c r="G90" s="525"/>
      <c r="H90" s="548" t="s">
        <v>460</v>
      </c>
      <c r="I90" s="524"/>
      <c r="J90" s="525"/>
      <c r="K90" s="548"/>
      <c r="L90" s="524"/>
      <c r="M90" s="524"/>
      <c r="N90" s="525"/>
      <c r="O90" s="37"/>
      <c r="P90" s="37"/>
      <c r="Q90" s="37"/>
      <c r="R90" s="37"/>
      <c r="S90" s="37"/>
      <c r="T90" s="37"/>
      <c r="U90" s="37"/>
      <c r="V90" s="37"/>
      <c r="W90" s="37"/>
    </row>
    <row r="91" spans="1:23" ht="15.75" customHeight="1">
      <c r="A91" s="33"/>
      <c r="B91" s="548" t="s">
        <v>5</v>
      </c>
      <c r="C91" s="524"/>
      <c r="D91" s="524"/>
      <c r="E91" s="524"/>
      <c r="F91" s="524"/>
      <c r="G91" s="525"/>
      <c r="H91" s="548" t="s">
        <v>461</v>
      </c>
      <c r="I91" s="524"/>
      <c r="J91" s="525"/>
      <c r="K91" s="548"/>
      <c r="L91" s="524"/>
      <c r="M91" s="524"/>
      <c r="N91" s="525"/>
      <c r="O91" s="37"/>
      <c r="P91" s="37"/>
      <c r="Q91" s="37"/>
      <c r="R91" s="37"/>
      <c r="S91" s="37"/>
      <c r="T91" s="37"/>
      <c r="U91" s="37"/>
      <c r="V91" s="37"/>
      <c r="W91" s="37"/>
    </row>
    <row r="92" spans="1:23" ht="15.75" customHeight="1">
      <c r="A92" s="33"/>
      <c r="B92" s="558" t="s">
        <v>4</v>
      </c>
      <c r="C92" s="559"/>
      <c r="D92" s="559"/>
      <c r="E92" s="559"/>
      <c r="F92" s="559"/>
      <c r="G92" s="560"/>
      <c r="H92" s="548" t="s">
        <v>461</v>
      </c>
      <c r="I92" s="524"/>
      <c r="J92" s="525"/>
      <c r="K92" s="548"/>
      <c r="L92" s="524"/>
      <c r="M92" s="524"/>
      <c r="N92" s="525"/>
      <c r="O92" s="37"/>
      <c r="P92" s="37"/>
      <c r="Q92" s="37"/>
      <c r="R92" s="37"/>
      <c r="S92" s="37"/>
      <c r="T92" s="37"/>
      <c r="U92" s="37"/>
      <c r="V92" s="37"/>
      <c r="W92" s="37"/>
    </row>
    <row r="93" spans="1:23" ht="15.75" customHeight="1">
      <c r="A93" s="33"/>
      <c r="B93" s="548" t="s">
        <v>462</v>
      </c>
      <c r="C93" s="524"/>
      <c r="D93" s="524"/>
      <c r="E93" s="524"/>
      <c r="F93" s="524"/>
      <c r="G93" s="525"/>
      <c r="H93" s="548" t="s">
        <v>463</v>
      </c>
      <c r="I93" s="524"/>
      <c r="J93" s="525"/>
      <c r="K93" s="548"/>
      <c r="L93" s="524"/>
      <c r="M93" s="524"/>
      <c r="N93" s="525"/>
      <c r="O93" s="37"/>
      <c r="P93" s="37"/>
      <c r="Q93" s="37"/>
      <c r="R93" s="37"/>
      <c r="S93" s="37"/>
      <c r="T93" s="37"/>
      <c r="U93" s="37"/>
      <c r="V93" s="37"/>
      <c r="W93" s="37"/>
    </row>
    <row r="94" spans="1:23" ht="15.75" customHeight="1">
      <c r="A94" s="85"/>
      <c r="B94" s="626" t="s">
        <v>464</v>
      </c>
      <c r="C94" s="627"/>
      <c r="D94" s="627"/>
      <c r="E94" s="627"/>
      <c r="F94" s="627"/>
      <c r="G94" s="628"/>
      <c r="H94" s="566"/>
      <c r="I94" s="567"/>
      <c r="J94" s="568"/>
      <c r="K94" s="588"/>
      <c r="L94" s="624"/>
      <c r="M94" s="624"/>
      <c r="N94" s="625"/>
      <c r="O94" s="37"/>
      <c r="P94" s="37"/>
      <c r="Q94" s="37"/>
      <c r="R94" s="37"/>
      <c r="S94" s="37"/>
      <c r="T94" s="37"/>
      <c r="U94" s="37"/>
      <c r="V94" s="37"/>
      <c r="W94" s="37"/>
    </row>
    <row r="95" spans="1:23" ht="15.75" customHeight="1">
      <c r="A95" s="37"/>
      <c r="B95" s="86"/>
      <c r="C95" s="87"/>
      <c r="D95" s="87"/>
      <c r="E95" s="87"/>
      <c r="F95" s="87"/>
      <c r="G95" s="87"/>
      <c r="H95" s="87"/>
      <c r="I95" s="87"/>
      <c r="J95" s="87"/>
      <c r="K95" s="87"/>
      <c r="L95" s="87"/>
      <c r="M95" s="87"/>
      <c r="N95" s="87"/>
      <c r="O95" s="37"/>
      <c r="P95" s="37"/>
      <c r="Q95" s="37"/>
      <c r="R95" s="37"/>
      <c r="S95" s="37"/>
      <c r="T95" s="37"/>
      <c r="U95" s="37"/>
      <c r="V95" s="37"/>
      <c r="W95" s="37"/>
    </row>
    <row r="96" spans="1:23" ht="15.75" customHeight="1">
      <c r="A96" s="38" t="s">
        <v>495</v>
      </c>
      <c r="B96" s="40"/>
      <c r="C96" s="40"/>
      <c r="D96" s="40"/>
      <c r="E96" s="40"/>
      <c r="F96" s="40"/>
      <c r="G96" s="40"/>
      <c r="H96" s="40"/>
      <c r="I96" s="40"/>
      <c r="J96" s="40"/>
      <c r="K96" s="40"/>
      <c r="L96" s="40"/>
      <c r="M96" s="40"/>
      <c r="N96" s="41"/>
      <c r="O96" s="37"/>
      <c r="P96" s="37"/>
      <c r="Q96" s="37"/>
      <c r="R96" s="37"/>
      <c r="S96" s="37"/>
      <c r="T96" s="37"/>
      <c r="U96" s="37"/>
      <c r="V96" s="37"/>
      <c r="W96" s="37"/>
    </row>
    <row r="97" spans="1:23" ht="15.75" customHeight="1">
      <c r="A97" s="88"/>
      <c r="B97" s="37" t="s">
        <v>496</v>
      </c>
      <c r="C97" s="37"/>
      <c r="D97" s="37"/>
      <c r="E97" s="37"/>
      <c r="F97" s="37"/>
      <c r="G97" s="37"/>
      <c r="H97" s="37"/>
      <c r="I97" s="37"/>
      <c r="J97" s="37"/>
      <c r="K97" s="37"/>
      <c r="L97" s="37"/>
      <c r="M97" s="37"/>
      <c r="N97" s="37"/>
      <c r="O97" s="37"/>
      <c r="P97" s="37"/>
      <c r="Q97" s="37"/>
      <c r="R97" s="37"/>
      <c r="S97" s="37"/>
      <c r="T97" s="37"/>
      <c r="U97" s="37"/>
      <c r="V97" s="37"/>
      <c r="W97" s="37"/>
    </row>
    <row r="98" spans="1:23" ht="15.75" customHeight="1">
      <c r="A98" s="37"/>
      <c r="B98" s="37" t="s">
        <v>498</v>
      </c>
      <c r="C98" s="37"/>
      <c r="D98" s="37"/>
      <c r="E98" s="37"/>
      <c r="F98" s="37"/>
      <c r="G98" s="37"/>
      <c r="H98" s="37"/>
      <c r="I98" s="37"/>
      <c r="J98" s="37"/>
      <c r="K98" s="37"/>
      <c r="L98" s="37"/>
      <c r="M98" s="37"/>
      <c r="N98" s="37"/>
      <c r="O98" s="37"/>
      <c r="P98" s="37"/>
      <c r="Q98" s="37"/>
      <c r="R98" s="37"/>
      <c r="S98" s="37"/>
      <c r="T98" s="37"/>
      <c r="U98" s="37"/>
      <c r="V98" s="37"/>
      <c r="W98" s="37"/>
    </row>
    <row r="99" spans="1:23" ht="15.75" customHeight="1">
      <c r="A99" s="37"/>
      <c r="B99" s="536"/>
      <c r="C99" s="537"/>
      <c r="D99" s="537"/>
      <c r="E99" s="537"/>
      <c r="F99" s="537"/>
      <c r="G99" s="537"/>
      <c r="H99" s="537"/>
      <c r="I99" s="537"/>
      <c r="J99" s="538"/>
      <c r="K99" s="538"/>
      <c r="L99" s="538"/>
      <c r="M99" s="538"/>
      <c r="N99" s="539"/>
      <c r="O99" s="37"/>
      <c r="P99" s="37"/>
      <c r="Q99" s="37"/>
      <c r="R99" s="37"/>
      <c r="S99" s="37"/>
      <c r="T99" s="37"/>
      <c r="U99" s="37"/>
      <c r="V99" s="37"/>
      <c r="W99" s="37"/>
    </row>
    <row r="100" spans="1:23" ht="15.75" customHeight="1">
      <c r="A100" s="37"/>
      <c r="B100" s="540"/>
      <c r="C100" s="541"/>
      <c r="D100" s="541"/>
      <c r="E100" s="541"/>
      <c r="F100" s="541"/>
      <c r="G100" s="541"/>
      <c r="H100" s="541"/>
      <c r="I100" s="541"/>
      <c r="J100" s="542"/>
      <c r="K100" s="542"/>
      <c r="L100" s="542"/>
      <c r="M100" s="542"/>
      <c r="N100" s="543"/>
      <c r="O100" s="37"/>
      <c r="P100" s="37"/>
      <c r="Q100" s="37"/>
      <c r="R100" s="37"/>
      <c r="S100" s="37"/>
      <c r="T100" s="37"/>
      <c r="U100" s="37"/>
      <c r="V100" s="37"/>
      <c r="W100" s="37"/>
    </row>
    <row r="101" spans="2:23" ht="15.75" customHeight="1">
      <c r="B101" s="540"/>
      <c r="C101" s="541"/>
      <c r="D101" s="541"/>
      <c r="E101" s="541"/>
      <c r="F101" s="541"/>
      <c r="G101" s="541"/>
      <c r="H101" s="541"/>
      <c r="I101" s="541"/>
      <c r="J101" s="542"/>
      <c r="K101" s="542"/>
      <c r="L101" s="542"/>
      <c r="M101" s="542"/>
      <c r="N101" s="543"/>
      <c r="O101" s="37"/>
      <c r="P101" s="37"/>
      <c r="Q101" s="37"/>
      <c r="R101" s="37"/>
      <c r="S101" s="37"/>
      <c r="T101" s="37"/>
      <c r="U101" s="37"/>
      <c r="V101" s="37"/>
      <c r="W101" s="37"/>
    </row>
    <row r="102" spans="1:23" ht="15.75" customHeight="1">
      <c r="A102" s="37"/>
      <c r="B102" s="544"/>
      <c r="C102" s="545"/>
      <c r="D102" s="545"/>
      <c r="E102" s="545"/>
      <c r="F102" s="545"/>
      <c r="G102" s="545"/>
      <c r="H102" s="545"/>
      <c r="I102" s="545"/>
      <c r="J102" s="546"/>
      <c r="K102" s="546"/>
      <c r="L102" s="546"/>
      <c r="M102" s="546"/>
      <c r="N102" s="547"/>
      <c r="Q102" s="37"/>
      <c r="R102" s="37"/>
      <c r="S102" s="37"/>
      <c r="T102" s="37"/>
      <c r="U102" s="37"/>
      <c r="V102" s="37"/>
      <c r="W102" s="37"/>
    </row>
    <row r="103" spans="1:23" ht="15.75" customHeight="1">
      <c r="A103" s="88"/>
      <c r="B103" s="37" t="s">
        <v>497</v>
      </c>
      <c r="C103" s="37"/>
      <c r="D103" s="37"/>
      <c r="E103" s="37"/>
      <c r="F103" s="37"/>
      <c r="G103" s="37"/>
      <c r="H103" s="37"/>
      <c r="I103" s="37"/>
      <c r="J103" s="37"/>
      <c r="K103" s="37"/>
      <c r="L103" s="37"/>
      <c r="M103" s="37"/>
      <c r="N103" s="37"/>
      <c r="O103" s="37"/>
      <c r="Q103" s="37"/>
      <c r="R103" s="37"/>
      <c r="S103" s="37"/>
      <c r="T103" s="37"/>
      <c r="U103" s="37"/>
      <c r="V103" s="37"/>
      <c r="W103" s="37"/>
    </row>
    <row r="104" spans="1:23" ht="15.7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row>
    <row r="105" spans="1:23" ht="15.75" customHeight="1">
      <c r="A105" s="38" t="s">
        <v>499</v>
      </c>
      <c r="B105" s="40"/>
      <c r="C105" s="40"/>
      <c r="D105" s="40"/>
      <c r="E105" s="40"/>
      <c r="F105" s="40"/>
      <c r="G105" s="40"/>
      <c r="H105" s="40"/>
      <c r="I105" s="40"/>
      <c r="J105" s="40"/>
      <c r="K105" s="40"/>
      <c r="L105" s="40"/>
      <c r="M105" s="40"/>
      <c r="N105" s="41"/>
      <c r="O105" s="37"/>
      <c r="P105" s="37"/>
      <c r="Q105" s="37"/>
      <c r="R105" s="37"/>
      <c r="S105" s="37"/>
      <c r="T105" s="37"/>
      <c r="U105" s="37"/>
      <c r="V105" s="37"/>
      <c r="W105" s="37"/>
    </row>
    <row r="106" spans="1:23" ht="15.75" customHeight="1">
      <c r="A106" s="88"/>
      <c r="B106" s="37" t="s">
        <v>655</v>
      </c>
      <c r="C106" s="37"/>
      <c r="D106" s="37"/>
      <c r="E106" s="37"/>
      <c r="F106" s="37"/>
      <c r="G106" s="37"/>
      <c r="H106" s="37"/>
      <c r="I106" s="37"/>
      <c r="J106" s="37"/>
      <c r="K106" s="37"/>
      <c r="L106" s="37"/>
      <c r="M106" s="37"/>
      <c r="N106" s="37"/>
      <c r="O106" s="37"/>
      <c r="P106" s="37"/>
      <c r="Q106" s="37"/>
      <c r="R106" s="37"/>
      <c r="S106" s="37"/>
      <c r="T106" s="37"/>
      <c r="U106" s="37"/>
      <c r="V106" s="37"/>
      <c r="W106" s="37"/>
    </row>
    <row r="107" spans="1:23" ht="15.75" customHeight="1">
      <c r="A107" s="37"/>
      <c r="B107" s="37" t="s">
        <v>502</v>
      </c>
      <c r="C107" s="37"/>
      <c r="D107" s="37"/>
      <c r="E107" s="37"/>
      <c r="F107" s="37"/>
      <c r="G107" s="37"/>
      <c r="H107" s="37"/>
      <c r="I107" s="37"/>
      <c r="J107" s="37"/>
      <c r="K107" s="37"/>
      <c r="L107" s="37"/>
      <c r="M107" s="37"/>
      <c r="N107" s="37"/>
      <c r="O107" s="37"/>
      <c r="P107" s="37"/>
      <c r="Q107" s="37"/>
      <c r="R107" s="37"/>
      <c r="S107" s="37"/>
      <c r="T107" s="37"/>
      <c r="U107" s="37"/>
      <c r="V107" s="37"/>
      <c r="W107" s="37"/>
    </row>
    <row r="108" spans="1:23" ht="15.75" customHeight="1">
      <c r="A108" s="37"/>
      <c r="B108" s="641"/>
      <c r="C108" s="642"/>
      <c r="D108" s="642"/>
      <c r="E108" s="642"/>
      <c r="F108" s="642"/>
      <c r="G108" s="642"/>
      <c r="H108" s="642"/>
      <c r="I108" s="642"/>
      <c r="J108" s="642"/>
      <c r="K108" s="642"/>
      <c r="L108" s="642"/>
      <c r="M108" s="642"/>
      <c r="N108" s="643"/>
      <c r="O108" s="37"/>
      <c r="P108" s="37"/>
      <c r="Q108" s="37"/>
      <c r="R108" s="37"/>
      <c r="S108" s="37"/>
      <c r="T108" s="37"/>
      <c r="U108" s="37"/>
      <c r="V108" s="37"/>
      <c r="W108" s="37"/>
    </row>
    <row r="109" spans="1:23" ht="15.75" customHeight="1">
      <c r="A109" s="37"/>
      <c r="B109" s="644"/>
      <c r="C109" s="645"/>
      <c r="D109" s="645"/>
      <c r="E109" s="645"/>
      <c r="F109" s="645"/>
      <c r="G109" s="645"/>
      <c r="H109" s="645"/>
      <c r="I109" s="645"/>
      <c r="J109" s="645"/>
      <c r="K109" s="645"/>
      <c r="L109" s="645"/>
      <c r="M109" s="645"/>
      <c r="N109" s="646"/>
      <c r="O109" s="37"/>
      <c r="P109" s="37"/>
      <c r="Q109" s="37"/>
      <c r="R109" s="37"/>
      <c r="S109" s="37"/>
      <c r="T109" s="37"/>
      <c r="U109" s="37"/>
      <c r="V109" s="37"/>
      <c r="W109" s="37"/>
    </row>
    <row r="110" spans="1:23" ht="15.75" customHeight="1">
      <c r="A110" s="37"/>
      <c r="B110" s="644"/>
      <c r="C110" s="645"/>
      <c r="D110" s="645"/>
      <c r="E110" s="645"/>
      <c r="F110" s="645"/>
      <c r="G110" s="645"/>
      <c r="H110" s="645"/>
      <c r="I110" s="645"/>
      <c r="J110" s="645"/>
      <c r="K110" s="645"/>
      <c r="L110" s="645"/>
      <c r="M110" s="645"/>
      <c r="N110" s="646"/>
      <c r="O110" s="37"/>
      <c r="P110" s="37"/>
      <c r="Q110" s="37"/>
      <c r="R110" s="37"/>
      <c r="S110" s="37"/>
      <c r="T110" s="37"/>
      <c r="U110" s="37"/>
      <c r="V110" s="37"/>
      <c r="W110" s="37"/>
    </row>
    <row r="111" spans="1:23" ht="15.75" customHeight="1">
      <c r="A111" s="37"/>
      <c r="B111" s="647"/>
      <c r="C111" s="648"/>
      <c r="D111" s="648"/>
      <c r="E111" s="648"/>
      <c r="F111" s="648"/>
      <c r="G111" s="648"/>
      <c r="H111" s="648"/>
      <c r="I111" s="648"/>
      <c r="J111" s="648"/>
      <c r="K111" s="648"/>
      <c r="L111" s="648"/>
      <c r="M111" s="648"/>
      <c r="N111" s="649"/>
      <c r="O111" s="37"/>
      <c r="P111" s="37"/>
      <c r="Q111" s="37"/>
      <c r="R111" s="37"/>
      <c r="S111" s="37"/>
      <c r="T111" s="37"/>
      <c r="U111" s="37"/>
      <c r="V111" s="37"/>
      <c r="W111" s="37"/>
    </row>
    <row r="112" spans="1:23" ht="15.75">
      <c r="A112" s="37"/>
      <c r="B112" s="37"/>
      <c r="C112" s="37"/>
      <c r="D112" s="37"/>
      <c r="E112" s="37"/>
      <c r="F112" s="37"/>
      <c r="G112" s="37"/>
      <c r="H112" s="37"/>
      <c r="I112" s="37"/>
      <c r="J112" s="37"/>
      <c r="K112" s="37"/>
      <c r="L112" s="37"/>
      <c r="M112" s="37"/>
      <c r="N112" s="37"/>
      <c r="O112" s="37"/>
      <c r="P112" s="37"/>
      <c r="Q112" s="37"/>
      <c r="R112" s="37"/>
      <c r="S112" s="37"/>
      <c r="T112" s="37"/>
      <c r="U112" s="37"/>
      <c r="V112" s="37"/>
      <c r="W112" s="37"/>
    </row>
    <row r="113" spans="1:23" ht="15.75">
      <c r="A113" s="37"/>
      <c r="B113" s="37"/>
      <c r="C113" s="37"/>
      <c r="D113" s="37"/>
      <c r="E113" s="37"/>
      <c r="F113" s="37"/>
      <c r="G113" s="37"/>
      <c r="H113" s="37"/>
      <c r="I113" s="37"/>
      <c r="J113" s="37"/>
      <c r="K113" s="37"/>
      <c r="L113" s="37"/>
      <c r="M113" s="37"/>
      <c r="N113" s="37"/>
      <c r="O113" s="37"/>
      <c r="P113" s="37"/>
      <c r="Q113" s="37"/>
      <c r="R113" s="37"/>
      <c r="S113" s="37"/>
      <c r="T113" s="37"/>
      <c r="U113" s="37"/>
      <c r="V113" s="37"/>
      <c r="W113" s="37"/>
    </row>
    <row r="114" spans="1:23" ht="15.75">
      <c r="A114" s="37"/>
      <c r="B114" s="37"/>
      <c r="C114" s="37"/>
      <c r="D114" s="37"/>
      <c r="E114" s="37"/>
      <c r="F114" s="37"/>
      <c r="G114" s="37"/>
      <c r="H114" s="37"/>
      <c r="I114" s="37"/>
      <c r="J114" s="37"/>
      <c r="K114" s="37"/>
      <c r="L114" s="37"/>
      <c r="M114" s="37"/>
      <c r="N114" s="37"/>
      <c r="O114" s="37"/>
      <c r="P114" s="37"/>
      <c r="Q114" s="37"/>
      <c r="R114" s="37"/>
      <c r="S114" s="37"/>
      <c r="T114" s="37"/>
      <c r="U114" s="37"/>
      <c r="V114" s="37"/>
      <c r="W114" s="37"/>
    </row>
    <row r="115" spans="1:23" ht="15.75">
      <c r="A115" s="37"/>
      <c r="B115" s="37"/>
      <c r="C115" s="37"/>
      <c r="D115" s="37"/>
      <c r="E115" s="37"/>
      <c r="F115" s="37"/>
      <c r="G115" s="37"/>
      <c r="H115" s="37"/>
      <c r="I115" s="37"/>
      <c r="J115" s="37"/>
      <c r="K115" s="37"/>
      <c r="L115" s="37"/>
      <c r="M115" s="37"/>
      <c r="N115" s="37"/>
      <c r="O115" s="37"/>
      <c r="P115" s="37"/>
      <c r="Q115" s="37"/>
      <c r="R115" s="37"/>
      <c r="S115" s="37"/>
      <c r="T115" s="37"/>
      <c r="U115" s="37"/>
      <c r="V115" s="37"/>
      <c r="W115" s="37"/>
    </row>
    <row r="116" spans="1:23" ht="15.75">
      <c r="A116" s="37"/>
      <c r="B116" s="37"/>
      <c r="C116" s="37"/>
      <c r="D116" s="37"/>
      <c r="E116" s="37"/>
      <c r="F116" s="37"/>
      <c r="G116" s="37"/>
      <c r="H116" s="37"/>
      <c r="I116" s="37"/>
      <c r="J116" s="37"/>
      <c r="K116" s="37"/>
      <c r="L116" s="37"/>
      <c r="M116" s="37"/>
      <c r="N116" s="37"/>
      <c r="O116" s="37"/>
      <c r="P116" s="37"/>
      <c r="Q116" s="37"/>
      <c r="R116" s="37"/>
      <c r="S116" s="37"/>
      <c r="T116" s="37"/>
      <c r="U116" s="37"/>
      <c r="V116" s="37"/>
      <c r="W116" s="37"/>
    </row>
    <row r="117" spans="1:23" ht="15.75">
      <c r="A117" s="37"/>
      <c r="B117" s="37"/>
      <c r="C117" s="37"/>
      <c r="D117" s="37"/>
      <c r="E117" s="37"/>
      <c r="F117" s="37"/>
      <c r="G117" s="37"/>
      <c r="H117" s="37"/>
      <c r="I117" s="37"/>
      <c r="J117" s="37"/>
      <c r="K117" s="37"/>
      <c r="L117" s="37"/>
      <c r="M117" s="37"/>
      <c r="N117" s="37"/>
      <c r="O117" s="37"/>
      <c r="P117" s="37"/>
      <c r="Q117" s="37"/>
      <c r="R117" s="37"/>
      <c r="S117" s="37"/>
      <c r="T117" s="37"/>
      <c r="U117" s="37"/>
      <c r="V117" s="37"/>
      <c r="W117" s="37"/>
    </row>
    <row r="118" spans="1:23" ht="15.75">
      <c r="A118" s="37"/>
      <c r="B118" s="37"/>
      <c r="C118" s="37"/>
      <c r="D118" s="37"/>
      <c r="E118" s="37"/>
      <c r="F118" s="37"/>
      <c r="G118" s="37"/>
      <c r="H118" s="37"/>
      <c r="I118" s="37"/>
      <c r="J118" s="37"/>
      <c r="K118" s="37"/>
      <c r="L118" s="37"/>
      <c r="M118" s="37"/>
      <c r="N118" s="37"/>
      <c r="O118" s="37"/>
      <c r="P118" s="37"/>
      <c r="Q118" s="37"/>
      <c r="R118" s="37"/>
      <c r="S118" s="37"/>
      <c r="T118" s="37"/>
      <c r="U118" s="37"/>
      <c r="V118" s="37"/>
      <c r="W118" s="37"/>
    </row>
    <row r="119" spans="1:23" ht="15.75">
      <c r="A119" s="37"/>
      <c r="B119" s="37"/>
      <c r="C119" s="37"/>
      <c r="D119" s="37"/>
      <c r="E119" s="37"/>
      <c r="F119" s="37"/>
      <c r="G119" s="37"/>
      <c r="H119" s="37"/>
      <c r="I119" s="37"/>
      <c r="J119" s="37"/>
      <c r="K119" s="37"/>
      <c r="L119" s="37"/>
      <c r="M119" s="37"/>
      <c r="N119" s="37"/>
      <c r="O119" s="37"/>
      <c r="P119" s="37"/>
      <c r="Q119" s="37"/>
      <c r="R119" s="37"/>
      <c r="S119" s="37"/>
      <c r="T119" s="37"/>
      <c r="U119" s="37"/>
      <c r="V119" s="37"/>
      <c r="W119" s="37"/>
    </row>
    <row r="120" spans="1:23" ht="15.75">
      <c r="A120" s="37"/>
      <c r="B120" s="37"/>
      <c r="C120" s="37"/>
      <c r="D120" s="37"/>
      <c r="E120" s="37"/>
      <c r="F120" s="37"/>
      <c r="G120" s="37"/>
      <c r="H120" s="37"/>
      <c r="I120" s="37"/>
      <c r="J120" s="37"/>
      <c r="K120" s="37"/>
      <c r="L120" s="37"/>
      <c r="M120" s="37"/>
      <c r="N120" s="37"/>
      <c r="O120" s="37"/>
      <c r="P120" s="37"/>
      <c r="Q120" s="37"/>
      <c r="R120" s="37"/>
      <c r="S120" s="37"/>
      <c r="T120" s="37"/>
      <c r="U120" s="37"/>
      <c r="V120" s="37"/>
      <c r="W120" s="37"/>
    </row>
    <row r="121" spans="1:23" ht="15.75">
      <c r="A121" s="37"/>
      <c r="B121" s="37"/>
      <c r="C121" s="37"/>
      <c r="D121" s="37"/>
      <c r="E121" s="37"/>
      <c r="F121" s="37"/>
      <c r="G121" s="37"/>
      <c r="H121" s="37"/>
      <c r="I121" s="37"/>
      <c r="J121" s="37"/>
      <c r="K121" s="37"/>
      <c r="L121" s="37"/>
      <c r="M121" s="37"/>
      <c r="N121" s="37"/>
      <c r="O121" s="37"/>
      <c r="P121" s="37"/>
      <c r="Q121" s="37"/>
      <c r="R121" s="37"/>
      <c r="S121" s="37"/>
      <c r="T121" s="37"/>
      <c r="U121" s="37"/>
      <c r="V121" s="37"/>
      <c r="W121" s="37"/>
    </row>
    <row r="122" spans="1:23" ht="15.75">
      <c r="A122" s="37"/>
      <c r="B122" s="37"/>
      <c r="C122" s="37"/>
      <c r="D122" s="37"/>
      <c r="E122" s="37"/>
      <c r="F122" s="37"/>
      <c r="G122" s="37"/>
      <c r="H122" s="37"/>
      <c r="I122" s="37"/>
      <c r="J122" s="37"/>
      <c r="K122" s="37"/>
      <c r="L122" s="37"/>
      <c r="M122" s="37"/>
      <c r="N122" s="37"/>
      <c r="O122" s="37"/>
      <c r="P122" s="37"/>
      <c r="Q122" s="37"/>
      <c r="R122" s="37"/>
      <c r="S122" s="37"/>
      <c r="T122" s="37"/>
      <c r="U122" s="37"/>
      <c r="V122" s="37"/>
      <c r="W122" s="37"/>
    </row>
    <row r="123" spans="1:23" ht="15.75">
      <c r="A123" s="37"/>
      <c r="B123" s="37"/>
      <c r="C123" s="37"/>
      <c r="D123" s="37"/>
      <c r="E123" s="37"/>
      <c r="F123" s="37"/>
      <c r="G123" s="37"/>
      <c r="H123" s="37"/>
      <c r="I123" s="37"/>
      <c r="J123" s="37"/>
      <c r="K123" s="37"/>
      <c r="L123" s="37"/>
      <c r="M123" s="37"/>
      <c r="N123" s="37"/>
      <c r="O123" s="37"/>
      <c r="P123" s="37"/>
      <c r="Q123" s="37"/>
      <c r="R123" s="37"/>
      <c r="S123" s="37"/>
      <c r="T123" s="37"/>
      <c r="U123" s="37"/>
      <c r="V123" s="37"/>
      <c r="W123" s="37"/>
    </row>
    <row r="124" spans="1:3" ht="15">
      <c r="A124" s="37"/>
      <c r="B124" s="37"/>
      <c r="C124" s="37"/>
    </row>
  </sheetData>
  <sheetProtection selectLockedCells="1"/>
  <mergeCells count="152">
    <mergeCell ref="A40:B40"/>
    <mergeCell ref="A89:G89"/>
    <mergeCell ref="A52:C52"/>
    <mergeCell ref="J52:N52"/>
    <mergeCell ref="E40:F40"/>
    <mergeCell ref="E41:F41"/>
    <mergeCell ref="C41:D41"/>
    <mergeCell ref="A41:B41"/>
    <mergeCell ref="C40:D40"/>
    <mergeCell ref="C39:D39"/>
    <mergeCell ref="B108:N111"/>
    <mergeCell ref="A51:C51"/>
    <mergeCell ref="K93:N93"/>
    <mergeCell ref="E39:F39"/>
    <mergeCell ref="A39:B39"/>
    <mergeCell ref="E35:F35"/>
    <mergeCell ref="G35:H35"/>
    <mergeCell ref="C36:D36"/>
    <mergeCell ref="C37:D37"/>
    <mergeCell ref="C38:D38"/>
    <mergeCell ref="E38:F38"/>
    <mergeCell ref="G36:H36"/>
    <mergeCell ref="G37:H37"/>
    <mergeCell ref="E37:F37"/>
    <mergeCell ref="E36:F36"/>
    <mergeCell ref="K94:N94"/>
    <mergeCell ref="B94:G94"/>
    <mergeCell ref="H91:J91"/>
    <mergeCell ref="H92:J92"/>
    <mergeCell ref="H89:J89"/>
    <mergeCell ref="A35:B35"/>
    <mergeCell ref="A36:B36"/>
    <mergeCell ref="A37:B37"/>
    <mergeCell ref="A38:B38"/>
    <mergeCell ref="C35:D35"/>
    <mergeCell ref="G56:J56"/>
    <mergeCell ref="A17:D17"/>
    <mergeCell ref="E17:F17"/>
    <mergeCell ref="B93:G93"/>
    <mergeCell ref="H93:J93"/>
    <mergeCell ref="F71:G71"/>
    <mergeCell ref="A73:E73"/>
    <mergeCell ref="A72:E72"/>
    <mergeCell ref="H73:N73"/>
    <mergeCell ref="K56:L56"/>
    <mergeCell ref="A57:L57"/>
    <mergeCell ref="E8:F8"/>
    <mergeCell ref="G8:H8"/>
    <mergeCell ref="E11:N13"/>
    <mergeCell ref="I8:L8"/>
    <mergeCell ref="M8:N8"/>
    <mergeCell ref="G10:N10"/>
    <mergeCell ref="E10:F10"/>
    <mergeCell ref="A15:D15"/>
    <mergeCell ref="E16:N16"/>
    <mergeCell ref="K55:L55"/>
    <mergeCell ref="D51:I51"/>
    <mergeCell ref="A1:G1"/>
    <mergeCell ref="E5:N5"/>
    <mergeCell ref="G39:H39"/>
    <mergeCell ref="G41:H41"/>
    <mergeCell ref="G17:N17"/>
    <mergeCell ref="G38:H38"/>
    <mergeCell ref="G40:H40"/>
    <mergeCell ref="G55:J55"/>
    <mergeCell ref="A5:D5"/>
    <mergeCell ref="A6:D6"/>
    <mergeCell ref="A7:D7"/>
    <mergeCell ref="A8:D8"/>
    <mergeCell ref="A30:B30"/>
    <mergeCell ref="E7:N7"/>
    <mergeCell ref="E6:N6"/>
    <mergeCell ref="A9:D9"/>
    <mergeCell ref="E9:N9"/>
    <mergeCell ref="A10:D10"/>
    <mergeCell ref="A11:D13"/>
    <mergeCell ref="A16:D16"/>
    <mergeCell ref="A18:N18"/>
    <mergeCell ref="A14:N14"/>
    <mergeCell ref="E15:F15"/>
    <mergeCell ref="G15:N15"/>
    <mergeCell ref="H94:J94"/>
    <mergeCell ref="A70:E70"/>
    <mergeCell ref="A62:E62"/>
    <mergeCell ref="H61:N61"/>
    <mergeCell ref="H62:N62"/>
    <mergeCell ref="F62:G62"/>
    <mergeCell ref="F73:G73"/>
    <mergeCell ref="F63:G63"/>
    <mergeCell ref="K92:N92"/>
    <mergeCell ref="H90:J90"/>
    <mergeCell ref="A68:E68"/>
    <mergeCell ref="A65:E65"/>
    <mergeCell ref="F65:G65"/>
    <mergeCell ref="A66:E66"/>
    <mergeCell ref="A67:E67"/>
    <mergeCell ref="F67:G67"/>
    <mergeCell ref="F68:G68"/>
    <mergeCell ref="B92:G92"/>
    <mergeCell ref="K89:N89"/>
    <mergeCell ref="K90:N90"/>
    <mergeCell ref="H72:N72"/>
    <mergeCell ref="H64:N64"/>
    <mergeCell ref="H65:N65"/>
    <mergeCell ref="H66:N66"/>
    <mergeCell ref="H67:N67"/>
    <mergeCell ref="F70:G70"/>
    <mergeCell ref="F72:G72"/>
    <mergeCell ref="K91:N91"/>
    <mergeCell ref="H71:N71"/>
    <mergeCell ref="H69:N69"/>
    <mergeCell ref="H70:N70"/>
    <mergeCell ref="B90:G90"/>
    <mergeCell ref="B91:G91"/>
    <mergeCell ref="A81:N86"/>
    <mergeCell ref="A71:E71"/>
    <mergeCell ref="A23:B23"/>
    <mergeCell ref="A24:B24"/>
    <mergeCell ref="A25:B25"/>
    <mergeCell ref="A26:B26"/>
    <mergeCell ref="A27:B27"/>
    <mergeCell ref="B99:N102"/>
    <mergeCell ref="A29:B29"/>
    <mergeCell ref="A69:E69"/>
    <mergeCell ref="F69:G69"/>
    <mergeCell ref="H68:N68"/>
    <mergeCell ref="H29:I29"/>
    <mergeCell ref="H30:I30"/>
    <mergeCell ref="A28:B28"/>
    <mergeCell ref="A63:E63"/>
    <mergeCell ref="H63:N63"/>
    <mergeCell ref="F66:G66"/>
    <mergeCell ref="F64:G64"/>
    <mergeCell ref="A64:E64"/>
    <mergeCell ref="D52:I52"/>
    <mergeCell ref="J51:N51"/>
    <mergeCell ref="H23:I23"/>
    <mergeCell ref="H24:I24"/>
    <mergeCell ref="H25:I25"/>
    <mergeCell ref="H26:I26"/>
    <mergeCell ref="H27:I27"/>
    <mergeCell ref="H28:I28"/>
    <mergeCell ref="H31:I31"/>
    <mergeCell ref="F23:G23"/>
    <mergeCell ref="F24:G24"/>
    <mergeCell ref="F25:G25"/>
    <mergeCell ref="F26:G26"/>
    <mergeCell ref="F27:G27"/>
    <mergeCell ref="F28:G28"/>
    <mergeCell ref="F29:G29"/>
    <mergeCell ref="F30:G30"/>
    <mergeCell ref="F31:G31"/>
  </mergeCells>
  <dataValidations count="3">
    <dataValidation type="list" allowBlank="1" showInputMessage="1" showErrorMessage="1" sqref="E8">
      <formula1>City</formula1>
    </dataValidation>
    <dataValidation type="list" allowBlank="1" showInputMessage="1" showErrorMessage="1" sqref="E10:F10">
      <formula1>type</formula1>
    </dataValidation>
    <dataValidation type="list" allowBlank="1" showInputMessage="1" showErrorMessage="1" sqref="K56:L56 A97 A103 A106 A90:A95 N24:N42">
      <formula1>YN</formula1>
    </dataValidation>
  </dataValidations>
  <printOptions/>
  <pageMargins left="0.7" right="0.7" top="0.75" bottom="0.75" header="0.3" footer="0.3"/>
  <pageSetup fitToHeight="0" fitToWidth="1" horizontalDpi="600" verticalDpi="600" orientation="landscape" scale="63" r:id="rId4"/>
  <rowBreaks count="3" manualBreakCount="3">
    <brk id="19" max="13" man="1"/>
    <brk id="58" max="13" man="1"/>
    <brk id="86" max="255" man="1"/>
  </rowBreaks>
  <drawing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S71"/>
  <sheetViews>
    <sheetView zoomScalePageLayoutView="0" workbookViewId="0" topLeftCell="A61">
      <selection activeCell="B40" sqref="B40:G40"/>
    </sheetView>
  </sheetViews>
  <sheetFormatPr defaultColWidth="9.00390625" defaultRowHeight="15"/>
  <cols>
    <col min="1" max="6" width="9.00390625" style="89" customWidth="1"/>
    <col min="7" max="7" width="30.7109375" style="89" customWidth="1"/>
    <col min="8" max="16384" width="9.00390625" style="89" customWidth="1"/>
  </cols>
  <sheetData>
    <row r="1" spans="1:7" ht="30" customHeight="1">
      <c r="A1" s="598" t="str">
        <f>Instructions!A1</f>
        <v>Project Name - Applicant Name</v>
      </c>
      <c r="B1" s="599"/>
      <c r="C1" s="599"/>
      <c r="D1" s="599"/>
      <c r="E1" s="599"/>
      <c r="F1" s="599"/>
      <c r="G1" s="599"/>
    </row>
    <row r="2" spans="1:7" ht="15">
      <c r="A2" s="32" t="s">
        <v>619</v>
      </c>
      <c r="B2" s="32"/>
      <c r="C2" s="32"/>
      <c r="D2" s="32"/>
      <c r="E2" s="32"/>
      <c r="F2" s="32"/>
      <c r="G2" s="32"/>
    </row>
    <row r="4" spans="1:14" ht="47.25" customHeight="1">
      <c r="A4" s="655" t="s">
        <v>680</v>
      </c>
      <c r="B4" s="656"/>
      <c r="C4" s="656"/>
      <c r="D4" s="656"/>
      <c r="E4" s="656"/>
      <c r="F4" s="656"/>
      <c r="G4" s="656"/>
      <c r="H4" s="656"/>
      <c r="I4" s="656"/>
      <c r="J4" s="656"/>
      <c r="K4" s="656"/>
      <c r="L4" s="656"/>
      <c r="M4" s="656"/>
      <c r="N4" s="657"/>
    </row>
    <row r="6" spans="1:14" ht="15" customHeight="1">
      <c r="A6" s="652" t="s">
        <v>620</v>
      </c>
      <c r="B6" s="653"/>
      <c r="C6" s="653"/>
      <c r="D6" s="653"/>
      <c r="E6" s="653"/>
      <c r="F6" s="653"/>
      <c r="G6" s="653"/>
      <c r="H6" s="653"/>
      <c r="I6" s="653"/>
      <c r="J6" s="653"/>
      <c r="K6" s="653"/>
      <c r="L6" s="653"/>
      <c r="M6" s="653"/>
      <c r="N6" s="654"/>
    </row>
    <row r="7" spans="1:14" ht="30" customHeight="1">
      <c r="A7" s="493"/>
      <c r="B7" s="655" t="s">
        <v>621</v>
      </c>
      <c r="C7" s="656"/>
      <c r="D7" s="656"/>
      <c r="E7" s="656"/>
      <c r="F7" s="656"/>
      <c r="G7" s="657"/>
      <c r="H7" s="658"/>
      <c r="I7" s="659"/>
      <c r="J7" s="659"/>
      <c r="K7" s="659"/>
      <c r="L7" s="659"/>
      <c r="M7" s="659"/>
      <c r="N7" s="660"/>
    </row>
    <row r="8" spans="1:14" ht="15" customHeight="1">
      <c r="A8" s="493"/>
      <c r="B8" s="655" t="s">
        <v>622</v>
      </c>
      <c r="C8" s="656"/>
      <c r="D8" s="656"/>
      <c r="E8" s="656"/>
      <c r="F8" s="656"/>
      <c r="G8" s="657"/>
      <c r="H8" s="658"/>
      <c r="I8" s="659"/>
      <c r="J8" s="659"/>
      <c r="K8" s="659"/>
      <c r="L8" s="659"/>
      <c r="M8" s="659"/>
      <c r="N8" s="660"/>
    </row>
    <row r="9" spans="1:14" ht="15" customHeight="1">
      <c r="A9" s="493"/>
      <c r="B9" s="655" t="s">
        <v>623</v>
      </c>
      <c r="C9" s="656"/>
      <c r="D9" s="656"/>
      <c r="E9" s="656"/>
      <c r="F9" s="656"/>
      <c r="G9" s="657"/>
      <c r="H9" s="658"/>
      <c r="I9" s="659"/>
      <c r="J9" s="659"/>
      <c r="K9" s="659"/>
      <c r="L9" s="659"/>
      <c r="M9" s="659"/>
      <c r="N9" s="660"/>
    </row>
    <row r="10" spans="1:14" ht="15" customHeight="1">
      <c r="A10" s="493"/>
      <c r="B10" s="655" t="s">
        <v>624</v>
      </c>
      <c r="C10" s="656"/>
      <c r="D10" s="656"/>
      <c r="E10" s="656"/>
      <c r="F10" s="656"/>
      <c r="G10" s="657"/>
      <c r="H10" s="658"/>
      <c r="I10" s="659"/>
      <c r="J10" s="659"/>
      <c r="K10" s="659"/>
      <c r="L10" s="659"/>
      <c r="M10" s="659"/>
      <c r="N10" s="660"/>
    </row>
    <row r="11" spans="1:14" ht="15" customHeight="1">
      <c r="A11" s="493"/>
      <c r="B11" s="655" t="s">
        <v>625</v>
      </c>
      <c r="C11" s="656"/>
      <c r="D11" s="656"/>
      <c r="E11" s="656"/>
      <c r="F11" s="656"/>
      <c r="G11" s="657"/>
      <c r="H11" s="658"/>
      <c r="I11" s="659"/>
      <c r="J11" s="659"/>
      <c r="K11" s="659"/>
      <c r="L11" s="659"/>
      <c r="M11" s="659"/>
      <c r="N11" s="660"/>
    </row>
    <row r="12" spans="1:14" ht="15" customHeight="1">
      <c r="A12" s="493"/>
      <c r="B12" s="655" t="s">
        <v>626</v>
      </c>
      <c r="C12" s="656"/>
      <c r="D12" s="656"/>
      <c r="E12" s="656"/>
      <c r="F12" s="656"/>
      <c r="G12" s="657"/>
      <c r="H12" s="658"/>
      <c r="I12" s="659"/>
      <c r="J12" s="659"/>
      <c r="K12" s="659"/>
      <c r="L12" s="659"/>
      <c r="M12" s="659"/>
      <c r="N12" s="660"/>
    </row>
    <row r="13" spans="1:14" ht="15" customHeight="1">
      <c r="A13" s="493"/>
      <c r="B13" s="655" t="s">
        <v>627</v>
      </c>
      <c r="C13" s="656"/>
      <c r="D13" s="656"/>
      <c r="E13" s="656"/>
      <c r="F13" s="656"/>
      <c r="G13" s="657"/>
      <c r="H13" s="658"/>
      <c r="I13" s="659"/>
      <c r="J13" s="659"/>
      <c r="K13" s="659"/>
      <c r="L13" s="659"/>
      <c r="M13" s="659"/>
      <c r="N13" s="660"/>
    </row>
    <row r="14" spans="1:14" ht="15" customHeight="1">
      <c r="A14" s="493"/>
      <c r="B14" s="655" t="s">
        <v>628</v>
      </c>
      <c r="C14" s="656"/>
      <c r="D14" s="656"/>
      <c r="E14" s="656"/>
      <c r="F14" s="656"/>
      <c r="G14" s="657"/>
      <c r="H14" s="658"/>
      <c r="I14" s="659"/>
      <c r="J14" s="659"/>
      <c r="K14" s="659"/>
      <c r="L14" s="659"/>
      <c r="M14" s="659"/>
      <c r="N14" s="660"/>
    </row>
    <row r="15" spans="1:14" ht="15" customHeight="1">
      <c r="A15" s="493"/>
      <c r="B15" s="655" t="s">
        <v>629</v>
      </c>
      <c r="C15" s="656"/>
      <c r="D15" s="656"/>
      <c r="E15" s="656"/>
      <c r="F15" s="656"/>
      <c r="G15" s="657"/>
      <c r="H15" s="658"/>
      <c r="I15" s="659"/>
      <c r="J15" s="659"/>
      <c r="K15" s="659"/>
      <c r="L15" s="659"/>
      <c r="M15" s="659"/>
      <c r="N15" s="660"/>
    </row>
    <row r="16" spans="1:14" ht="15" customHeight="1">
      <c r="A16" s="493"/>
      <c r="B16" s="655" t="s">
        <v>630</v>
      </c>
      <c r="C16" s="656"/>
      <c r="D16" s="656"/>
      <c r="E16" s="656"/>
      <c r="F16" s="656"/>
      <c r="G16" s="657"/>
      <c r="H16" s="658"/>
      <c r="I16" s="659"/>
      <c r="J16" s="659"/>
      <c r="K16" s="659"/>
      <c r="L16" s="659"/>
      <c r="M16" s="659"/>
      <c r="N16" s="660"/>
    </row>
    <row r="17" spans="1:14" ht="15" customHeight="1">
      <c r="A17" s="493"/>
      <c r="B17" s="655" t="s">
        <v>681</v>
      </c>
      <c r="C17" s="656"/>
      <c r="D17" s="656"/>
      <c r="E17" s="656"/>
      <c r="F17" s="656"/>
      <c r="G17" s="657"/>
      <c r="H17" s="658"/>
      <c r="I17" s="659"/>
      <c r="J17" s="659"/>
      <c r="K17" s="659"/>
      <c r="L17" s="659"/>
      <c r="M17" s="659"/>
      <c r="N17" s="660"/>
    </row>
    <row r="18" spans="1:14" ht="15" customHeight="1">
      <c r="A18" s="493"/>
      <c r="B18" s="655" t="s">
        <v>631</v>
      </c>
      <c r="C18" s="656"/>
      <c r="D18" s="656"/>
      <c r="E18" s="656"/>
      <c r="F18" s="656"/>
      <c r="G18" s="657"/>
      <c r="H18" s="90"/>
      <c r="I18" s="91"/>
      <c r="J18" s="91"/>
      <c r="K18" s="91"/>
      <c r="L18" s="91"/>
      <c r="M18" s="91"/>
      <c r="N18" s="92"/>
    </row>
    <row r="19" spans="1:14" ht="32.25" customHeight="1">
      <c r="A19" s="493"/>
      <c r="B19" s="655" t="s">
        <v>682</v>
      </c>
      <c r="C19" s="656"/>
      <c r="D19" s="656"/>
      <c r="E19" s="656"/>
      <c r="F19" s="656"/>
      <c r="G19" s="657"/>
      <c r="H19" s="90"/>
      <c r="I19" s="91"/>
      <c r="J19" s="91"/>
      <c r="K19" s="91"/>
      <c r="L19" s="91"/>
      <c r="M19" s="91"/>
      <c r="N19" s="92"/>
    </row>
    <row r="20" spans="1:14" ht="15" customHeight="1">
      <c r="A20" s="493"/>
      <c r="B20" s="655" t="s">
        <v>308</v>
      </c>
      <c r="C20" s="656"/>
      <c r="D20" s="656"/>
      <c r="E20" s="656"/>
      <c r="F20" s="656"/>
      <c r="G20" s="657"/>
      <c r="H20" s="90"/>
      <c r="I20" s="91"/>
      <c r="J20" s="91"/>
      <c r="K20" s="91"/>
      <c r="L20" s="91"/>
      <c r="M20" s="91"/>
      <c r="N20" s="92"/>
    </row>
    <row r="21" spans="1:14" ht="15" customHeight="1">
      <c r="A21" s="652" t="s">
        <v>633</v>
      </c>
      <c r="B21" s="653"/>
      <c r="C21" s="653"/>
      <c r="D21" s="653"/>
      <c r="E21" s="653"/>
      <c r="F21" s="653"/>
      <c r="G21" s="653"/>
      <c r="H21" s="653"/>
      <c r="I21" s="653"/>
      <c r="J21" s="653"/>
      <c r="K21" s="653"/>
      <c r="L21" s="653"/>
      <c r="M21" s="653"/>
      <c r="N21" s="654"/>
    </row>
    <row r="22" spans="1:14" ht="30" customHeight="1">
      <c r="A22" s="493"/>
      <c r="B22" s="655" t="s">
        <v>683</v>
      </c>
      <c r="C22" s="656"/>
      <c r="D22" s="656"/>
      <c r="E22" s="656"/>
      <c r="F22" s="656"/>
      <c r="G22" s="657"/>
      <c r="H22" s="658"/>
      <c r="I22" s="659"/>
      <c r="J22" s="659"/>
      <c r="K22" s="659"/>
      <c r="L22" s="659"/>
      <c r="M22" s="659"/>
      <c r="N22" s="660"/>
    </row>
    <row r="23" spans="1:14" ht="48" customHeight="1">
      <c r="A23" s="493"/>
      <c r="B23" s="655" t="s">
        <v>632</v>
      </c>
      <c r="C23" s="656"/>
      <c r="D23" s="656"/>
      <c r="E23" s="656"/>
      <c r="F23" s="656"/>
      <c r="G23" s="657"/>
      <c r="H23" s="658"/>
      <c r="I23" s="659"/>
      <c r="J23" s="659"/>
      <c r="K23" s="659"/>
      <c r="L23" s="659"/>
      <c r="M23" s="659"/>
      <c r="N23" s="660"/>
    </row>
    <row r="24" spans="1:14" ht="15" customHeight="1">
      <c r="A24" s="493"/>
      <c r="B24" s="655" t="s">
        <v>308</v>
      </c>
      <c r="C24" s="656"/>
      <c r="D24" s="656"/>
      <c r="E24" s="656"/>
      <c r="F24" s="656"/>
      <c r="G24" s="657"/>
      <c r="H24" s="658"/>
      <c r="I24" s="659"/>
      <c r="J24" s="659"/>
      <c r="K24" s="659"/>
      <c r="L24" s="659"/>
      <c r="M24" s="659"/>
      <c r="N24" s="660"/>
    </row>
    <row r="25" spans="1:14" ht="15" customHeight="1">
      <c r="A25" s="652" t="s">
        <v>634</v>
      </c>
      <c r="B25" s="653"/>
      <c r="C25" s="653"/>
      <c r="D25" s="653"/>
      <c r="E25" s="653"/>
      <c r="F25" s="653"/>
      <c r="G25" s="653"/>
      <c r="H25" s="653"/>
      <c r="I25" s="653"/>
      <c r="J25" s="653"/>
      <c r="K25" s="653"/>
      <c r="L25" s="653"/>
      <c r="M25" s="653"/>
      <c r="N25" s="654"/>
    </row>
    <row r="26" spans="1:14" ht="15" customHeight="1">
      <c r="A26" s="493"/>
      <c r="B26" s="655" t="s">
        <v>635</v>
      </c>
      <c r="C26" s="656"/>
      <c r="D26" s="656"/>
      <c r="E26" s="656"/>
      <c r="F26" s="656"/>
      <c r="G26" s="657"/>
      <c r="H26" s="658"/>
      <c r="I26" s="659"/>
      <c r="J26" s="659"/>
      <c r="K26" s="659"/>
      <c r="L26" s="659"/>
      <c r="M26" s="659"/>
      <c r="N26" s="660"/>
    </row>
    <row r="27" spans="1:14" ht="15" customHeight="1">
      <c r="A27" s="493"/>
      <c r="B27" s="655" t="s">
        <v>636</v>
      </c>
      <c r="C27" s="656"/>
      <c r="D27" s="656"/>
      <c r="E27" s="656"/>
      <c r="F27" s="656"/>
      <c r="G27" s="657"/>
      <c r="H27" s="658"/>
      <c r="I27" s="659"/>
      <c r="J27" s="659"/>
      <c r="K27" s="659"/>
      <c r="L27" s="659"/>
      <c r="M27" s="659"/>
      <c r="N27" s="660"/>
    </row>
    <row r="28" spans="1:14" ht="48" customHeight="1">
      <c r="A28" s="493"/>
      <c r="B28" s="655" t="s">
        <v>677</v>
      </c>
      <c r="C28" s="656"/>
      <c r="D28" s="656"/>
      <c r="E28" s="656"/>
      <c r="F28" s="656"/>
      <c r="G28" s="657"/>
      <c r="H28" s="658"/>
      <c r="I28" s="659"/>
      <c r="J28" s="659"/>
      <c r="K28" s="659"/>
      <c r="L28" s="659"/>
      <c r="M28" s="659"/>
      <c r="N28" s="660"/>
    </row>
    <row r="29" spans="1:14" ht="15" customHeight="1">
      <c r="A29" s="493"/>
      <c r="B29" s="655" t="s">
        <v>308</v>
      </c>
      <c r="C29" s="656"/>
      <c r="D29" s="656"/>
      <c r="E29" s="656"/>
      <c r="F29" s="656"/>
      <c r="G29" s="657"/>
      <c r="H29" s="658"/>
      <c r="I29" s="659"/>
      <c r="J29" s="659"/>
      <c r="K29" s="659"/>
      <c r="L29" s="659"/>
      <c r="M29" s="659"/>
      <c r="N29" s="660"/>
    </row>
    <row r="30" spans="1:14" ht="15" customHeight="1">
      <c r="A30" s="652" t="s">
        <v>699</v>
      </c>
      <c r="B30" s="653"/>
      <c r="C30" s="653"/>
      <c r="D30" s="653"/>
      <c r="E30" s="653"/>
      <c r="F30" s="653"/>
      <c r="G30" s="653"/>
      <c r="H30" s="653"/>
      <c r="I30" s="653"/>
      <c r="J30" s="653"/>
      <c r="K30" s="653"/>
      <c r="L30" s="653"/>
      <c r="M30" s="653"/>
      <c r="N30" s="654"/>
    </row>
    <row r="31" spans="1:14" ht="15" customHeight="1">
      <c r="A31" s="493"/>
      <c r="B31" s="655" t="s">
        <v>644</v>
      </c>
      <c r="C31" s="656"/>
      <c r="D31" s="656"/>
      <c r="E31" s="656"/>
      <c r="F31" s="656"/>
      <c r="G31" s="657"/>
      <c r="H31" s="658"/>
      <c r="I31" s="659"/>
      <c r="J31" s="659"/>
      <c r="K31" s="659"/>
      <c r="L31" s="659"/>
      <c r="M31" s="659"/>
      <c r="N31" s="660"/>
    </row>
    <row r="32" spans="1:14" ht="15" customHeight="1">
      <c r="A32" s="493"/>
      <c r="B32" s="655" t="s">
        <v>645</v>
      </c>
      <c r="C32" s="656"/>
      <c r="D32" s="656"/>
      <c r="E32" s="656"/>
      <c r="F32" s="656"/>
      <c r="G32" s="657"/>
      <c r="H32" s="658"/>
      <c r="I32" s="659"/>
      <c r="J32" s="659"/>
      <c r="K32" s="659"/>
      <c r="L32" s="659"/>
      <c r="M32" s="659"/>
      <c r="N32" s="660"/>
    </row>
    <row r="33" spans="1:14" ht="15" customHeight="1">
      <c r="A33" s="493"/>
      <c r="B33" s="655" t="s">
        <v>647</v>
      </c>
      <c r="C33" s="656"/>
      <c r="D33" s="656"/>
      <c r="E33" s="656"/>
      <c r="F33" s="656"/>
      <c r="G33" s="657"/>
      <c r="H33" s="658"/>
      <c r="I33" s="659"/>
      <c r="J33" s="659"/>
      <c r="K33" s="659"/>
      <c r="L33" s="659"/>
      <c r="M33" s="659"/>
      <c r="N33" s="660"/>
    </row>
    <row r="34" spans="1:19" ht="15" customHeight="1">
      <c r="A34" s="493"/>
      <c r="B34" s="655" t="s">
        <v>638</v>
      </c>
      <c r="C34" s="656"/>
      <c r="D34" s="656"/>
      <c r="E34" s="656"/>
      <c r="F34" s="656"/>
      <c r="G34" s="657"/>
      <c r="H34" s="658"/>
      <c r="I34" s="659"/>
      <c r="J34" s="659"/>
      <c r="K34" s="659"/>
      <c r="L34" s="659"/>
      <c r="M34" s="659"/>
      <c r="N34" s="660"/>
      <c r="S34" s="492"/>
    </row>
    <row r="35" spans="1:14" ht="15" customHeight="1">
      <c r="A35" s="493"/>
      <c r="B35" s="655" t="s">
        <v>639</v>
      </c>
      <c r="C35" s="656"/>
      <c r="D35" s="656"/>
      <c r="E35" s="656"/>
      <c r="F35" s="656"/>
      <c r="G35" s="657"/>
      <c r="H35" s="658"/>
      <c r="I35" s="659"/>
      <c r="J35" s="659"/>
      <c r="K35" s="659"/>
      <c r="L35" s="659"/>
      <c r="M35" s="659"/>
      <c r="N35" s="660"/>
    </row>
    <row r="36" spans="1:14" ht="15" customHeight="1">
      <c r="A36" s="493"/>
      <c r="B36" s="655" t="s">
        <v>640</v>
      </c>
      <c r="C36" s="656"/>
      <c r="D36" s="656"/>
      <c r="E36" s="656"/>
      <c r="F36" s="656"/>
      <c r="G36" s="657"/>
      <c r="H36" s="658"/>
      <c r="I36" s="659"/>
      <c r="J36" s="659"/>
      <c r="K36" s="659"/>
      <c r="L36" s="659"/>
      <c r="M36" s="659"/>
      <c r="N36" s="660"/>
    </row>
    <row r="37" spans="1:14" ht="15" customHeight="1">
      <c r="A37" s="493"/>
      <c r="B37" s="655" t="s">
        <v>641</v>
      </c>
      <c r="C37" s="656"/>
      <c r="D37" s="656"/>
      <c r="E37" s="656"/>
      <c r="F37" s="656"/>
      <c r="G37" s="657"/>
      <c r="H37" s="658"/>
      <c r="I37" s="659"/>
      <c r="J37" s="659"/>
      <c r="K37" s="659"/>
      <c r="L37" s="659"/>
      <c r="M37" s="659"/>
      <c r="N37" s="660"/>
    </row>
    <row r="38" spans="1:14" ht="30" customHeight="1">
      <c r="A38" s="493"/>
      <c r="B38" s="655" t="s">
        <v>684</v>
      </c>
      <c r="C38" s="656"/>
      <c r="D38" s="656"/>
      <c r="E38" s="656"/>
      <c r="F38" s="656"/>
      <c r="G38" s="657"/>
      <c r="H38" s="658"/>
      <c r="I38" s="659"/>
      <c r="J38" s="659"/>
      <c r="K38" s="659"/>
      <c r="L38" s="659"/>
      <c r="M38" s="659"/>
      <c r="N38" s="660"/>
    </row>
    <row r="39" spans="1:14" ht="15" customHeight="1">
      <c r="A39" s="493"/>
      <c r="B39" s="655" t="s">
        <v>643</v>
      </c>
      <c r="C39" s="656"/>
      <c r="D39" s="656"/>
      <c r="E39" s="656"/>
      <c r="F39" s="656"/>
      <c r="G39" s="657"/>
      <c r="H39" s="658"/>
      <c r="I39" s="659"/>
      <c r="J39" s="659"/>
      <c r="K39" s="659"/>
      <c r="L39" s="659"/>
      <c r="M39" s="659"/>
      <c r="N39" s="660"/>
    </row>
    <row r="40" spans="1:14" ht="228.75" customHeight="1">
      <c r="A40" s="493"/>
      <c r="B40" s="655" t="s">
        <v>734</v>
      </c>
      <c r="C40" s="656"/>
      <c r="D40" s="656"/>
      <c r="E40" s="656"/>
      <c r="F40" s="656"/>
      <c r="G40" s="657"/>
      <c r="H40" s="658"/>
      <c r="I40" s="659"/>
      <c r="J40" s="659"/>
      <c r="K40" s="659"/>
      <c r="L40" s="659"/>
      <c r="M40" s="659"/>
      <c r="N40" s="660"/>
    </row>
    <row r="41" spans="1:14" ht="37.5" customHeight="1">
      <c r="A41" s="493"/>
      <c r="B41" s="655" t="s">
        <v>679</v>
      </c>
      <c r="C41" s="656"/>
      <c r="D41" s="656"/>
      <c r="E41" s="656"/>
      <c r="F41" s="656"/>
      <c r="G41" s="657"/>
      <c r="H41" s="658"/>
      <c r="I41" s="659"/>
      <c r="J41" s="659"/>
      <c r="K41" s="659"/>
      <c r="L41" s="659"/>
      <c r="M41" s="659"/>
      <c r="N41" s="660"/>
    </row>
    <row r="42" spans="1:14" ht="15" customHeight="1">
      <c r="A42" s="493"/>
      <c r="B42" s="655" t="s">
        <v>308</v>
      </c>
      <c r="C42" s="656"/>
      <c r="D42" s="656"/>
      <c r="E42" s="656"/>
      <c r="F42" s="656"/>
      <c r="G42" s="657"/>
      <c r="H42" s="658"/>
      <c r="I42" s="659"/>
      <c r="J42" s="659"/>
      <c r="K42" s="659"/>
      <c r="L42" s="659"/>
      <c r="M42" s="659"/>
      <c r="N42" s="660"/>
    </row>
    <row r="43" spans="1:14" ht="15" customHeight="1">
      <c r="A43" s="652" t="s">
        <v>642</v>
      </c>
      <c r="B43" s="653"/>
      <c r="C43" s="653"/>
      <c r="D43" s="653"/>
      <c r="E43" s="653"/>
      <c r="F43" s="653"/>
      <c r="G43" s="653"/>
      <c r="H43" s="653"/>
      <c r="I43" s="653"/>
      <c r="J43" s="653"/>
      <c r="K43" s="653"/>
      <c r="L43" s="653"/>
      <c r="M43" s="653"/>
      <c r="N43" s="654"/>
    </row>
    <row r="44" spans="1:14" ht="111" customHeight="1">
      <c r="A44" s="493"/>
      <c r="B44" s="655" t="s">
        <v>733</v>
      </c>
      <c r="C44" s="656"/>
      <c r="D44" s="656"/>
      <c r="E44" s="656"/>
      <c r="F44" s="656"/>
      <c r="G44" s="657"/>
      <c r="H44" s="658"/>
      <c r="I44" s="659"/>
      <c r="J44" s="659"/>
      <c r="K44" s="659"/>
      <c r="L44" s="659"/>
      <c r="M44" s="659"/>
      <c r="N44" s="660"/>
    </row>
    <row r="45" spans="1:14" ht="34.5" customHeight="1">
      <c r="A45" s="493"/>
      <c r="B45" s="655"/>
      <c r="C45" s="656"/>
      <c r="D45" s="656"/>
      <c r="E45" s="656"/>
      <c r="F45" s="656"/>
      <c r="G45" s="657"/>
      <c r="H45" s="658"/>
      <c r="I45" s="659"/>
      <c r="J45" s="659"/>
      <c r="K45" s="659"/>
      <c r="L45" s="659"/>
      <c r="M45" s="659"/>
      <c r="N45" s="660"/>
    </row>
    <row r="46" spans="1:14" ht="15" customHeight="1">
      <c r="A46" s="493"/>
      <c r="B46" s="655" t="s">
        <v>308</v>
      </c>
      <c r="C46" s="656"/>
      <c r="D46" s="656"/>
      <c r="E46" s="656"/>
      <c r="F46" s="656"/>
      <c r="G46" s="657"/>
      <c r="H46" s="658"/>
      <c r="I46" s="659"/>
      <c r="J46" s="659"/>
      <c r="K46" s="659"/>
      <c r="L46" s="659"/>
      <c r="M46" s="659"/>
      <c r="N46" s="660"/>
    </row>
    <row r="47" spans="1:14" ht="15" customHeight="1">
      <c r="A47" s="652" t="s">
        <v>618</v>
      </c>
      <c r="B47" s="653"/>
      <c r="C47" s="653"/>
      <c r="D47" s="653"/>
      <c r="E47" s="653"/>
      <c r="F47" s="653"/>
      <c r="G47" s="653"/>
      <c r="H47" s="653"/>
      <c r="I47" s="653"/>
      <c r="J47" s="653"/>
      <c r="K47" s="653"/>
      <c r="L47" s="653"/>
      <c r="M47" s="653"/>
      <c r="N47" s="654"/>
    </row>
    <row r="48" spans="1:14" ht="30" customHeight="1">
      <c r="A48" s="493"/>
      <c r="B48" s="655" t="s">
        <v>646</v>
      </c>
      <c r="C48" s="656"/>
      <c r="D48" s="656"/>
      <c r="E48" s="656"/>
      <c r="F48" s="656"/>
      <c r="G48" s="657"/>
      <c r="H48" s="658"/>
      <c r="I48" s="659"/>
      <c r="J48" s="659"/>
      <c r="K48" s="659"/>
      <c r="L48" s="659"/>
      <c r="M48" s="659"/>
      <c r="N48" s="660"/>
    </row>
    <row r="49" spans="1:14" ht="15" customHeight="1">
      <c r="A49" s="493"/>
      <c r="B49" s="655" t="s">
        <v>617</v>
      </c>
      <c r="C49" s="656"/>
      <c r="D49" s="656"/>
      <c r="E49" s="656"/>
      <c r="F49" s="656"/>
      <c r="G49" s="657"/>
      <c r="H49" s="658"/>
      <c r="I49" s="659"/>
      <c r="J49" s="659"/>
      <c r="K49" s="659"/>
      <c r="L49" s="659"/>
      <c r="M49" s="659"/>
      <c r="N49" s="660"/>
    </row>
    <row r="50" spans="1:14" ht="15" customHeight="1">
      <c r="A50" s="493"/>
      <c r="B50" s="655" t="s">
        <v>648</v>
      </c>
      <c r="C50" s="656"/>
      <c r="D50" s="656"/>
      <c r="E50" s="656"/>
      <c r="F50" s="656"/>
      <c r="G50" s="657"/>
      <c r="H50" s="658"/>
      <c r="I50" s="659"/>
      <c r="J50" s="659"/>
      <c r="K50" s="659"/>
      <c r="L50" s="659"/>
      <c r="M50" s="659"/>
      <c r="N50" s="660"/>
    </row>
    <row r="51" spans="1:14" ht="15" customHeight="1">
      <c r="A51" s="493"/>
      <c r="B51" s="655" t="s">
        <v>654</v>
      </c>
      <c r="C51" s="656"/>
      <c r="D51" s="656"/>
      <c r="E51" s="656"/>
      <c r="F51" s="656"/>
      <c r="G51" s="657"/>
      <c r="H51" s="658"/>
      <c r="I51" s="659"/>
      <c r="J51" s="659"/>
      <c r="K51" s="659"/>
      <c r="L51" s="659"/>
      <c r="M51" s="659"/>
      <c r="N51" s="660"/>
    </row>
    <row r="52" spans="1:14" ht="15" customHeight="1">
      <c r="A52" s="493"/>
      <c r="B52" s="655" t="s">
        <v>649</v>
      </c>
      <c r="C52" s="656"/>
      <c r="D52" s="656"/>
      <c r="E52" s="656"/>
      <c r="F52" s="656"/>
      <c r="G52" s="657"/>
      <c r="H52" s="658"/>
      <c r="I52" s="659"/>
      <c r="J52" s="659"/>
      <c r="K52" s="659"/>
      <c r="L52" s="659"/>
      <c r="M52" s="659"/>
      <c r="N52" s="660"/>
    </row>
    <row r="53" spans="1:14" ht="15" customHeight="1">
      <c r="A53" s="493"/>
      <c r="B53" s="655" t="s">
        <v>650</v>
      </c>
      <c r="C53" s="656"/>
      <c r="D53" s="656"/>
      <c r="E53" s="656"/>
      <c r="F53" s="656"/>
      <c r="G53" s="657"/>
      <c r="H53" s="658"/>
      <c r="I53" s="659"/>
      <c r="J53" s="659"/>
      <c r="K53" s="659"/>
      <c r="L53" s="659"/>
      <c r="M53" s="659"/>
      <c r="N53" s="660"/>
    </row>
    <row r="54" spans="1:14" ht="15" customHeight="1">
      <c r="A54" s="493"/>
      <c r="B54" s="655" t="s">
        <v>652</v>
      </c>
      <c r="C54" s="656"/>
      <c r="D54" s="656"/>
      <c r="E54" s="656"/>
      <c r="F54" s="656"/>
      <c r="G54" s="657"/>
      <c r="H54" s="658"/>
      <c r="I54" s="659"/>
      <c r="J54" s="659"/>
      <c r="K54" s="659"/>
      <c r="L54" s="659"/>
      <c r="M54" s="659"/>
      <c r="N54" s="660"/>
    </row>
    <row r="55" spans="1:14" ht="15" customHeight="1">
      <c r="A55" s="493"/>
      <c r="B55" s="655" t="s">
        <v>653</v>
      </c>
      <c r="C55" s="656"/>
      <c r="D55" s="656"/>
      <c r="E55" s="656"/>
      <c r="F55" s="656"/>
      <c r="G55" s="657"/>
      <c r="H55" s="658"/>
      <c r="I55" s="659"/>
      <c r="J55" s="659"/>
      <c r="K55" s="659"/>
      <c r="L55" s="659"/>
      <c r="M55" s="659"/>
      <c r="N55" s="660"/>
    </row>
    <row r="56" spans="1:14" ht="15" customHeight="1">
      <c r="A56" s="493"/>
      <c r="B56" s="655" t="s">
        <v>651</v>
      </c>
      <c r="C56" s="656"/>
      <c r="D56" s="656"/>
      <c r="E56" s="656"/>
      <c r="F56" s="656"/>
      <c r="G56" s="657"/>
      <c r="H56" s="658"/>
      <c r="I56" s="659"/>
      <c r="J56" s="659"/>
      <c r="K56" s="659"/>
      <c r="L56" s="659"/>
      <c r="M56" s="659"/>
      <c r="N56" s="660"/>
    </row>
    <row r="57" spans="1:14" ht="15" customHeight="1">
      <c r="A57" s="493"/>
      <c r="B57" s="655" t="s">
        <v>308</v>
      </c>
      <c r="C57" s="656"/>
      <c r="D57" s="656"/>
      <c r="E57" s="656"/>
      <c r="F57" s="656"/>
      <c r="G57" s="657"/>
      <c r="H57" s="658"/>
      <c r="I57" s="659"/>
      <c r="J57" s="659"/>
      <c r="K57" s="659"/>
      <c r="L57" s="659"/>
      <c r="M57" s="659"/>
      <c r="N57" s="660"/>
    </row>
    <row r="58" spans="1:14" ht="15" customHeight="1">
      <c r="A58" s="652" t="s">
        <v>700</v>
      </c>
      <c r="B58" s="653"/>
      <c r="C58" s="653"/>
      <c r="D58" s="653"/>
      <c r="E58" s="653"/>
      <c r="F58" s="653"/>
      <c r="G58" s="653"/>
      <c r="H58" s="653"/>
      <c r="I58" s="653"/>
      <c r="J58" s="653"/>
      <c r="K58" s="653"/>
      <c r="L58" s="653"/>
      <c r="M58" s="653"/>
      <c r="N58" s="654"/>
    </row>
    <row r="59" spans="1:14" ht="48" customHeight="1">
      <c r="A59" s="493"/>
      <c r="B59" s="655"/>
      <c r="C59" s="656"/>
      <c r="D59" s="656"/>
      <c r="E59" s="656"/>
      <c r="F59" s="656"/>
      <c r="G59" s="657"/>
      <c r="H59" s="658"/>
      <c r="I59" s="659"/>
      <c r="J59" s="659"/>
      <c r="K59" s="659"/>
      <c r="L59" s="659"/>
      <c r="M59" s="659"/>
      <c r="N59" s="660"/>
    </row>
    <row r="60" spans="1:14" ht="15" customHeight="1">
      <c r="A60" s="493"/>
      <c r="B60" s="655" t="s">
        <v>637</v>
      </c>
      <c r="C60" s="656"/>
      <c r="D60" s="656"/>
      <c r="E60" s="656"/>
      <c r="F60" s="656"/>
      <c r="G60" s="657"/>
      <c r="H60" s="658"/>
      <c r="I60" s="659"/>
      <c r="J60" s="659"/>
      <c r="K60" s="659"/>
      <c r="L60" s="659"/>
      <c r="M60" s="659"/>
      <c r="N60" s="660"/>
    </row>
    <row r="61" spans="1:14" ht="15" customHeight="1">
      <c r="A61" s="493"/>
      <c r="B61" s="655"/>
      <c r="C61" s="656"/>
      <c r="D61" s="656"/>
      <c r="E61" s="656"/>
      <c r="F61" s="656"/>
      <c r="G61" s="657"/>
      <c r="H61" s="658"/>
      <c r="I61" s="659"/>
      <c r="J61" s="659"/>
      <c r="K61" s="659"/>
      <c r="L61" s="659"/>
      <c r="M61" s="659"/>
      <c r="N61" s="660"/>
    </row>
    <row r="62" spans="1:14" ht="15" customHeight="1">
      <c r="A62" s="493"/>
      <c r="B62" s="655" t="s">
        <v>308</v>
      </c>
      <c r="C62" s="656"/>
      <c r="D62" s="656"/>
      <c r="E62" s="656"/>
      <c r="F62" s="656"/>
      <c r="G62" s="657"/>
      <c r="H62" s="658"/>
      <c r="I62" s="659"/>
      <c r="J62" s="659"/>
      <c r="K62" s="659"/>
      <c r="L62" s="659"/>
      <c r="M62" s="659"/>
      <c r="N62" s="660"/>
    </row>
    <row r="63" spans="1:14" ht="15" customHeight="1">
      <c r="A63" s="652" t="s">
        <v>656</v>
      </c>
      <c r="B63" s="653"/>
      <c r="C63" s="653"/>
      <c r="D63" s="653"/>
      <c r="E63" s="653"/>
      <c r="F63" s="653"/>
      <c r="G63" s="653"/>
      <c r="H63" s="653"/>
      <c r="I63" s="653"/>
      <c r="J63" s="653"/>
      <c r="K63" s="653"/>
      <c r="L63" s="653"/>
      <c r="M63" s="653"/>
      <c r="N63" s="654"/>
    </row>
    <row r="64" spans="1:14" ht="45" customHeight="1">
      <c r="A64" s="493"/>
      <c r="B64" s="655" t="s">
        <v>724</v>
      </c>
      <c r="C64" s="656"/>
      <c r="D64" s="656"/>
      <c r="E64" s="656"/>
      <c r="F64" s="656"/>
      <c r="G64" s="657"/>
      <c r="H64" s="658"/>
      <c r="I64" s="659"/>
      <c r="J64" s="659"/>
      <c r="K64" s="659"/>
      <c r="L64" s="659"/>
      <c r="M64" s="659"/>
      <c r="N64" s="660"/>
    </row>
    <row r="65" spans="1:14" ht="15" customHeight="1">
      <c r="A65" s="493"/>
      <c r="B65" s="655" t="s">
        <v>308</v>
      </c>
      <c r="C65" s="656"/>
      <c r="D65" s="656"/>
      <c r="E65" s="656"/>
      <c r="F65" s="656"/>
      <c r="G65" s="657"/>
      <c r="H65" s="658"/>
      <c r="I65" s="659"/>
      <c r="J65" s="659"/>
      <c r="K65" s="659"/>
      <c r="L65" s="659"/>
      <c r="M65" s="659"/>
      <c r="N65" s="660"/>
    </row>
    <row r="66" spans="1:14" ht="15">
      <c r="A66" s="652" t="s">
        <v>616</v>
      </c>
      <c r="B66" s="653"/>
      <c r="C66" s="653"/>
      <c r="D66" s="653"/>
      <c r="E66" s="653"/>
      <c r="F66" s="653"/>
      <c r="G66" s="653"/>
      <c r="H66" s="653"/>
      <c r="I66" s="653"/>
      <c r="J66" s="653"/>
      <c r="K66" s="653"/>
      <c r="L66" s="653"/>
      <c r="M66" s="653"/>
      <c r="N66" s="654"/>
    </row>
    <row r="67" spans="1:14" ht="15">
      <c r="A67" s="493"/>
      <c r="B67" s="655" t="s">
        <v>308</v>
      </c>
      <c r="C67" s="656"/>
      <c r="D67" s="656"/>
      <c r="E67" s="656"/>
      <c r="F67" s="656"/>
      <c r="G67" s="657"/>
      <c r="H67" s="658"/>
      <c r="I67" s="659"/>
      <c r="J67" s="659"/>
      <c r="K67" s="659"/>
      <c r="L67" s="659"/>
      <c r="M67" s="659"/>
      <c r="N67" s="660"/>
    </row>
    <row r="68" spans="1:14" ht="15">
      <c r="A68" s="493"/>
      <c r="B68" s="655" t="s">
        <v>308</v>
      </c>
      <c r="C68" s="656"/>
      <c r="D68" s="656"/>
      <c r="E68" s="656"/>
      <c r="F68" s="656"/>
      <c r="G68" s="657"/>
      <c r="H68" s="658"/>
      <c r="I68" s="659"/>
      <c r="J68" s="659"/>
      <c r="K68" s="659"/>
      <c r="L68" s="659"/>
      <c r="M68" s="659"/>
      <c r="N68" s="660"/>
    </row>
    <row r="69" spans="1:14" ht="15">
      <c r="A69" s="493"/>
      <c r="B69" s="655" t="s">
        <v>308</v>
      </c>
      <c r="C69" s="656"/>
      <c r="D69" s="656"/>
      <c r="E69" s="656"/>
      <c r="F69" s="656"/>
      <c r="G69" s="657"/>
      <c r="H69" s="658"/>
      <c r="I69" s="659"/>
      <c r="J69" s="659"/>
      <c r="K69" s="659"/>
      <c r="L69" s="659"/>
      <c r="M69" s="659"/>
      <c r="N69" s="660"/>
    </row>
    <row r="70" spans="1:14" ht="15">
      <c r="A70" s="493"/>
      <c r="B70" s="655" t="s">
        <v>308</v>
      </c>
      <c r="C70" s="656"/>
      <c r="D70" s="656"/>
      <c r="E70" s="656"/>
      <c r="F70" s="656"/>
      <c r="G70" s="657"/>
      <c r="H70" s="658"/>
      <c r="I70" s="659"/>
      <c r="J70" s="659"/>
      <c r="K70" s="659"/>
      <c r="L70" s="659"/>
      <c r="M70" s="659"/>
      <c r="N70" s="660"/>
    </row>
    <row r="71" spans="1:14" ht="15">
      <c r="A71" s="493"/>
      <c r="B71" s="655" t="s">
        <v>308</v>
      </c>
      <c r="C71" s="656"/>
      <c r="D71" s="656"/>
      <c r="E71" s="656"/>
      <c r="F71" s="656"/>
      <c r="G71" s="657"/>
      <c r="H71" s="658"/>
      <c r="I71" s="659"/>
      <c r="J71" s="659"/>
      <c r="K71" s="659"/>
      <c r="L71" s="659"/>
      <c r="M71" s="659"/>
      <c r="N71" s="660"/>
    </row>
  </sheetData>
  <sheetProtection/>
  <mergeCells count="122">
    <mergeCell ref="B70:G70"/>
    <mergeCell ref="H70:N70"/>
    <mergeCell ref="B71:G71"/>
    <mergeCell ref="H71:N71"/>
    <mergeCell ref="A66:N66"/>
    <mergeCell ref="B67:G67"/>
    <mergeCell ref="H67:N67"/>
    <mergeCell ref="B68:G68"/>
    <mergeCell ref="H68:N68"/>
    <mergeCell ref="B69:G69"/>
    <mergeCell ref="B45:G45"/>
    <mergeCell ref="H45:N45"/>
    <mergeCell ref="B40:G40"/>
    <mergeCell ref="H40:N40"/>
    <mergeCell ref="B56:G56"/>
    <mergeCell ref="H56:N56"/>
    <mergeCell ref="B54:G54"/>
    <mergeCell ref="H54:N54"/>
    <mergeCell ref="B55:G55"/>
    <mergeCell ref="H55:N55"/>
    <mergeCell ref="H59:N59"/>
    <mergeCell ref="B60:G60"/>
    <mergeCell ref="H60:N60"/>
    <mergeCell ref="H69:N69"/>
    <mergeCell ref="B65:G65"/>
    <mergeCell ref="H65:N65"/>
    <mergeCell ref="A63:N63"/>
    <mergeCell ref="B64:G64"/>
    <mergeCell ref="H64:N64"/>
    <mergeCell ref="B62:G62"/>
    <mergeCell ref="H62:N62"/>
    <mergeCell ref="A58:N58"/>
    <mergeCell ref="B57:G57"/>
    <mergeCell ref="H57:N57"/>
    <mergeCell ref="B59:G59"/>
    <mergeCell ref="B50:G50"/>
    <mergeCell ref="H50:N50"/>
    <mergeCell ref="B52:G52"/>
    <mergeCell ref="H52:N52"/>
    <mergeCell ref="B51:G51"/>
    <mergeCell ref="H51:N51"/>
    <mergeCell ref="B53:G53"/>
    <mergeCell ref="H53:N53"/>
    <mergeCell ref="B31:G31"/>
    <mergeCell ref="H31:N31"/>
    <mergeCell ref="B32:G32"/>
    <mergeCell ref="H32:N32"/>
    <mergeCell ref="B48:G48"/>
    <mergeCell ref="H48:N48"/>
    <mergeCell ref="B33:G33"/>
    <mergeCell ref="H33:N33"/>
    <mergeCell ref="H37:N37"/>
    <mergeCell ref="A43:N43"/>
    <mergeCell ref="B46:G46"/>
    <mergeCell ref="H46:N46"/>
    <mergeCell ref="B44:G44"/>
    <mergeCell ref="H44:N44"/>
    <mergeCell ref="B38:G38"/>
    <mergeCell ref="H38:N38"/>
    <mergeCell ref="B39:G39"/>
    <mergeCell ref="H39:N39"/>
    <mergeCell ref="B41:G41"/>
    <mergeCell ref="H41:N41"/>
    <mergeCell ref="A30:N30"/>
    <mergeCell ref="B42:G42"/>
    <mergeCell ref="H42:N42"/>
    <mergeCell ref="B34:G34"/>
    <mergeCell ref="H34:N34"/>
    <mergeCell ref="B35:G35"/>
    <mergeCell ref="H35:N35"/>
    <mergeCell ref="B36:G36"/>
    <mergeCell ref="H36:N36"/>
    <mergeCell ref="B37:G37"/>
    <mergeCell ref="B61:G61"/>
    <mergeCell ref="H61:N61"/>
    <mergeCell ref="A25:N25"/>
    <mergeCell ref="B26:G26"/>
    <mergeCell ref="B27:G27"/>
    <mergeCell ref="B28:G28"/>
    <mergeCell ref="B29:G29"/>
    <mergeCell ref="H26:N26"/>
    <mergeCell ref="H27:N27"/>
    <mergeCell ref="H28:N28"/>
    <mergeCell ref="H29:N29"/>
    <mergeCell ref="B24:G24"/>
    <mergeCell ref="H24:N24"/>
    <mergeCell ref="B18:G18"/>
    <mergeCell ref="B20:G20"/>
    <mergeCell ref="A21:N21"/>
    <mergeCell ref="B23:G23"/>
    <mergeCell ref="H22:N22"/>
    <mergeCell ref="H23:N23"/>
    <mergeCell ref="B22:G22"/>
    <mergeCell ref="B19:G19"/>
    <mergeCell ref="B15:G15"/>
    <mergeCell ref="H15:N15"/>
    <mergeCell ref="B16:G16"/>
    <mergeCell ref="H16:N16"/>
    <mergeCell ref="B17:G17"/>
    <mergeCell ref="H17:N17"/>
    <mergeCell ref="B12:G12"/>
    <mergeCell ref="H12:N12"/>
    <mergeCell ref="B13:G13"/>
    <mergeCell ref="H13:N13"/>
    <mergeCell ref="B14:G14"/>
    <mergeCell ref="H14:N14"/>
    <mergeCell ref="B9:G9"/>
    <mergeCell ref="H9:N9"/>
    <mergeCell ref="B10:G10"/>
    <mergeCell ref="H10:N10"/>
    <mergeCell ref="B11:G11"/>
    <mergeCell ref="H11:N11"/>
    <mergeCell ref="A47:N47"/>
    <mergeCell ref="B49:G49"/>
    <mergeCell ref="H49:N49"/>
    <mergeCell ref="A4:N4"/>
    <mergeCell ref="A1:G1"/>
    <mergeCell ref="A6:N6"/>
    <mergeCell ref="B7:G7"/>
    <mergeCell ref="H7:N7"/>
    <mergeCell ref="B8:G8"/>
    <mergeCell ref="H8:N8"/>
  </mergeCells>
  <dataValidations count="1">
    <dataValidation type="list" allowBlank="1" showInputMessage="1" showErrorMessage="1" sqref="A7:A20 A22:A24 A26:A29 A44:A46 A48:A57 A59:A62 A64:A65 A31:A42 A67:A71">
      <formula1>YNNA</formula1>
    </dataValidation>
  </dataValidations>
  <printOptions/>
  <pageMargins left="0.7" right="0.7" top="0.75" bottom="0.75" header="0.3" footer="0.3"/>
  <pageSetup fitToHeight="0" fitToWidth="1" horizontalDpi="600" verticalDpi="600" orientation="landscape" scale="82" r:id="rId1"/>
  <rowBreaks count="2" manualBreakCount="2">
    <brk id="29" max="255" man="1"/>
    <brk id="42" max="255" man="1"/>
  </row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N129"/>
  <sheetViews>
    <sheetView view="pageBreakPreview" zoomScale="115" zoomScaleSheetLayoutView="115" zoomScalePageLayoutView="0" workbookViewId="0" topLeftCell="A10">
      <selection activeCell="A9" sqref="A9:D9"/>
    </sheetView>
  </sheetViews>
  <sheetFormatPr defaultColWidth="9.140625" defaultRowHeight="15"/>
  <cols>
    <col min="4" max="4" width="34.57421875" style="0" customWidth="1"/>
  </cols>
  <sheetData>
    <row r="1" spans="1:7" ht="30" customHeight="1">
      <c r="A1" s="598" t="str">
        <f>Instructions!A1</f>
        <v>Project Name - Applicant Name</v>
      </c>
      <c r="B1" s="599"/>
      <c r="C1" s="599"/>
      <c r="D1" s="599"/>
      <c r="E1" s="599"/>
      <c r="F1" s="599"/>
      <c r="G1" s="599"/>
    </row>
    <row r="2" spans="1:14" ht="15.75" customHeight="1">
      <c r="A2" s="32" t="s">
        <v>581</v>
      </c>
      <c r="B2" s="32"/>
      <c r="C2" s="32"/>
      <c r="D2" s="32"/>
      <c r="E2" s="32"/>
      <c r="F2" s="32"/>
      <c r="G2" s="32"/>
      <c r="H2" s="31"/>
      <c r="I2" s="31"/>
      <c r="J2" s="31"/>
      <c r="K2" s="31"/>
      <c r="L2" s="31"/>
      <c r="M2" s="31"/>
      <c r="N2" s="31"/>
    </row>
    <row r="3" spans="1:14" ht="15.75" customHeight="1">
      <c r="A3" s="31"/>
      <c r="B3" s="31"/>
      <c r="C3" s="31"/>
      <c r="D3" s="31"/>
      <c r="E3" s="31"/>
      <c r="F3" s="31"/>
      <c r="G3" s="31"/>
      <c r="H3" s="31"/>
      <c r="I3" s="31"/>
      <c r="J3" s="31"/>
      <c r="K3" s="31"/>
      <c r="L3" s="31"/>
      <c r="M3" s="31"/>
      <c r="N3" s="31"/>
    </row>
    <row r="4" spans="1:14" ht="15.75" customHeight="1">
      <c r="A4" s="31"/>
      <c r="B4" s="31"/>
      <c r="C4" s="31"/>
      <c r="D4" s="31"/>
      <c r="E4" s="31"/>
      <c r="F4" s="31"/>
      <c r="G4" s="31"/>
      <c r="H4" s="31"/>
      <c r="I4" s="31"/>
      <c r="J4" s="31"/>
      <c r="K4" s="31"/>
      <c r="L4" s="31"/>
      <c r="M4" s="31"/>
      <c r="N4" s="31"/>
    </row>
    <row r="5" spans="1:14" ht="15.75" customHeight="1">
      <c r="A5" s="581" t="s">
        <v>582</v>
      </c>
      <c r="B5" s="582"/>
      <c r="C5" s="582"/>
      <c r="D5" s="583"/>
      <c r="E5" s="592"/>
      <c r="F5" s="590"/>
      <c r="G5" s="590"/>
      <c r="H5" s="590"/>
      <c r="I5" s="590"/>
      <c r="J5" s="590"/>
      <c r="K5" s="590"/>
      <c r="L5" s="590"/>
      <c r="M5" s="590"/>
      <c r="N5" s="591"/>
    </row>
    <row r="6" spans="1:14" ht="15.75" customHeight="1">
      <c r="A6" s="581" t="s">
        <v>586</v>
      </c>
      <c r="B6" s="582"/>
      <c r="C6" s="582"/>
      <c r="D6" s="583"/>
      <c r="E6" s="592"/>
      <c r="F6" s="590"/>
      <c r="G6" s="590"/>
      <c r="H6" s="590"/>
      <c r="I6" s="590"/>
      <c r="J6" s="590"/>
      <c r="K6" s="590"/>
      <c r="L6" s="590"/>
      <c r="M6" s="590"/>
      <c r="N6" s="591"/>
    </row>
    <row r="7" spans="1:14" ht="15.75" customHeight="1">
      <c r="A7" s="581" t="s">
        <v>587</v>
      </c>
      <c r="B7" s="582"/>
      <c r="C7" s="582"/>
      <c r="D7" s="583"/>
      <c r="E7" s="592"/>
      <c r="F7" s="590"/>
      <c r="G7" s="590"/>
      <c r="H7" s="590"/>
      <c r="I7" s="590"/>
      <c r="J7" s="590"/>
      <c r="K7" s="590"/>
      <c r="L7" s="590"/>
      <c r="M7" s="590"/>
      <c r="N7" s="591"/>
    </row>
    <row r="8" spans="1:14" ht="15.75" customHeight="1">
      <c r="A8" s="581" t="s">
        <v>583</v>
      </c>
      <c r="B8" s="582"/>
      <c r="C8" s="582"/>
      <c r="D8" s="583"/>
      <c r="E8" s="592"/>
      <c r="F8" s="590"/>
      <c r="G8" s="590"/>
      <c r="H8" s="590"/>
      <c r="I8" s="590"/>
      <c r="J8" s="590"/>
      <c r="K8" s="590"/>
      <c r="L8" s="590"/>
      <c r="M8" s="590"/>
      <c r="N8" s="591"/>
    </row>
    <row r="9" spans="1:14" ht="15.75" customHeight="1">
      <c r="A9" s="581" t="s">
        <v>585</v>
      </c>
      <c r="B9" s="582"/>
      <c r="C9" s="582"/>
      <c r="D9" s="583"/>
      <c r="E9" s="592"/>
      <c r="F9" s="590"/>
      <c r="G9" s="590"/>
      <c r="H9" s="590"/>
      <c r="I9" s="590"/>
      <c r="J9" s="590"/>
      <c r="K9" s="590"/>
      <c r="L9" s="590"/>
      <c r="M9" s="590"/>
      <c r="N9" s="591"/>
    </row>
    <row r="10" spans="1:14" ht="15.75" customHeight="1">
      <c r="A10" s="673"/>
      <c r="B10" s="674"/>
      <c r="C10" s="674"/>
      <c r="D10" s="674"/>
      <c r="E10" s="674"/>
      <c r="F10" s="674"/>
      <c r="G10" s="674"/>
      <c r="H10" s="674"/>
      <c r="I10" s="674"/>
      <c r="J10" s="674"/>
      <c r="K10" s="674"/>
      <c r="L10" s="674"/>
      <c r="M10" s="674"/>
      <c r="N10" s="675"/>
    </row>
    <row r="11" spans="1:14" ht="15.75" customHeight="1">
      <c r="A11" s="581" t="s">
        <v>588</v>
      </c>
      <c r="B11" s="582"/>
      <c r="C11" s="582"/>
      <c r="D11" s="583"/>
      <c r="E11" s="592"/>
      <c r="F11" s="590"/>
      <c r="G11" s="590"/>
      <c r="H11" s="590"/>
      <c r="I11" s="590"/>
      <c r="J11" s="590"/>
      <c r="K11" s="590"/>
      <c r="L11" s="590"/>
      <c r="M11" s="590"/>
      <c r="N11" s="591"/>
    </row>
    <row r="12" spans="1:14" ht="15.75" customHeight="1">
      <c r="A12" s="581" t="s">
        <v>600</v>
      </c>
      <c r="B12" s="582"/>
      <c r="C12" s="582"/>
      <c r="D12" s="583"/>
      <c r="E12" s="592"/>
      <c r="F12" s="590"/>
      <c r="G12" s="590"/>
      <c r="H12" s="590"/>
      <c r="I12" s="590"/>
      <c r="J12" s="590"/>
      <c r="K12" s="590"/>
      <c r="L12" s="590"/>
      <c r="M12" s="590"/>
      <c r="N12" s="591"/>
    </row>
    <row r="13" spans="1:14" ht="15.75" customHeight="1">
      <c r="A13" s="581" t="s">
        <v>601</v>
      </c>
      <c r="B13" s="582"/>
      <c r="C13" s="582"/>
      <c r="D13" s="583"/>
      <c r="E13" s="592"/>
      <c r="F13" s="590"/>
      <c r="G13" s="590"/>
      <c r="H13" s="590"/>
      <c r="I13" s="590"/>
      <c r="J13" s="590"/>
      <c r="K13" s="590"/>
      <c r="L13" s="590"/>
      <c r="M13" s="590"/>
      <c r="N13" s="591"/>
    </row>
    <row r="14" spans="1:14" ht="15.75" customHeight="1">
      <c r="A14" s="673"/>
      <c r="B14" s="674"/>
      <c r="C14" s="674"/>
      <c r="D14" s="674"/>
      <c r="E14" s="674"/>
      <c r="F14" s="674"/>
      <c r="G14" s="674"/>
      <c r="H14" s="674"/>
      <c r="I14" s="674"/>
      <c r="J14" s="674"/>
      <c r="K14" s="674"/>
      <c r="L14" s="674"/>
      <c r="M14" s="674"/>
      <c r="N14" s="675"/>
    </row>
    <row r="15" spans="1:14" ht="15.75" customHeight="1">
      <c r="A15" s="670" t="s">
        <v>594</v>
      </c>
      <c r="B15" s="671"/>
      <c r="C15" s="671"/>
      <c r="D15" s="671"/>
      <c r="E15" s="671"/>
      <c r="F15" s="671"/>
      <c r="G15" s="671"/>
      <c r="H15" s="671"/>
      <c r="I15" s="671"/>
      <c r="J15" s="671"/>
      <c r="K15" s="671"/>
      <c r="L15" s="671"/>
      <c r="M15" s="671"/>
      <c r="N15" s="672"/>
    </row>
    <row r="16" spans="1:14" ht="15.75" customHeight="1">
      <c r="A16" s="679" t="s">
        <v>589</v>
      </c>
      <c r="B16" s="680"/>
      <c r="C16" s="681"/>
      <c r="D16" s="679" t="s">
        <v>591</v>
      </c>
      <c r="E16" s="681"/>
      <c r="F16" s="679" t="s">
        <v>590</v>
      </c>
      <c r="G16" s="681"/>
      <c r="H16" s="679" t="s">
        <v>592</v>
      </c>
      <c r="I16" s="681"/>
      <c r="J16" s="679" t="s">
        <v>593</v>
      </c>
      <c r="K16" s="680"/>
      <c r="L16" s="680"/>
      <c r="M16" s="680"/>
      <c r="N16" s="681"/>
    </row>
    <row r="17" spans="1:14" ht="15.75" customHeight="1">
      <c r="A17" s="676"/>
      <c r="B17" s="677"/>
      <c r="C17" s="678"/>
      <c r="D17" s="676"/>
      <c r="E17" s="678"/>
      <c r="F17" s="676"/>
      <c r="G17" s="678"/>
      <c r="H17" s="676"/>
      <c r="I17" s="678"/>
      <c r="J17" s="676"/>
      <c r="K17" s="677"/>
      <c r="L17" s="677"/>
      <c r="M17" s="677"/>
      <c r="N17" s="678"/>
    </row>
    <row r="18" spans="1:14" ht="15.75" customHeight="1">
      <c r="A18" s="676"/>
      <c r="B18" s="677"/>
      <c r="C18" s="678"/>
      <c r="D18" s="676"/>
      <c r="E18" s="678"/>
      <c r="F18" s="676"/>
      <c r="G18" s="678"/>
      <c r="H18" s="676"/>
      <c r="I18" s="678"/>
      <c r="J18" s="676"/>
      <c r="K18" s="677"/>
      <c r="L18" s="677"/>
      <c r="M18" s="677"/>
      <c r="N18" s="678"/>
    </row>
    <row r="19" spans="1:14" ht="15.75" customHeight="1">
      <c r="A19" s="676"/>
      <c r="B19" s="677"/>
      <c r="C19" s="678"/>
      <c r="D19" s="676"/>
      <c r="E19" s="678"/>
      <c r="F19" s="676"/>
      <c r="G19" s="678"/>
      <c r="H19" s="676"/>
      <c r="I19" s="678"/>
      <c r="J19" s="676"/>
      <c r="K19" s="677"/>
      <c r="L19" s="677"/>
      <c r="M19" s="677"/>
      <c r="N19" s="678"/>
    </row>
    <row r="20" spans="1:14" ht="15.75" customHeight="1">
      <c r="A20" s="676"/>
      <c r="B20" s="677"/>
      <c r="C20" s="678"/>
      <c r="D20" s="676"/>
      <c r="E20" s="678"/>
      <c r="F20" s="676"/>
      <c r="G20" s="678"/>
      <c r="H20" s="676"/>
      <c r="I20" s="678"/>
      <c r="J20" s="676"/>
      <c r="K20" s="677"/>
      <c r="L20" s="677"/>
      <c r="M20" s="677"/>
      <c r="N20" s="678"/>
    </row>
    <row r="21" spans="1:14" ht="15.75" customHeight="1">
      <c r="A21" s="676"/>
      <c r="B21" s="677"/>
      <c r="C21" s="678"/>
      <c r="D21" s="676"/>
      <c r="E21" s="678"/>
      <c r="F21" s="676"/>
      <c r="G21" s="678"/>
      <c r="H21" s="676"/>
      <c r="I21" s="678"/>
      <c r="J21" s="676"/>
      <c r="K21" s="677"/>
      <c r="L21" s="677"/>
      <c r="M21" s="677"/>
      <c r="N21" s="678"/>
    </row>
    <row r="22" spans="1:14" ht="15.75" customHeight="1">
      <c r="A22" s="676"/>
      <c r="B22" s="677"/>
      <c r="C22" s="678"/>
      <c r="D22" s="676"/>
      <c r="E22" s="678"/>
      <c r="F22" s="676"/>
      <c r="G22" s="678"/>
      <c r="H22" s="676"/>
      <c r="I22" s="678"/>
      <c r="J22" s="676"/>
      <c r="K22" s="677"/>
      <c r="L22" s="677"/>
      <c r="M22" s="677"/>
      <c r="N22" s="678"/>
    </row>
    <row r="23" spans="1:14" ht="15.75" customHeight="1">
      <c r="A23" s="676"/>
      <c r="B23" s="677"/>
      <c r="C23" s="678"/>
      <c r="D23" s="676"/>
      <c r="E23" s="678"/>
      <c r="F23" s="676"/>
      <c r="G23" s="678"/>
      <c r="H23" s="676"/>
      <c r="I23" s="678"/>
      <c r="J23" s="676"/>
      <c r="K23" s="677"/>
      <c r="L23" s="677"/>
      <c r="M23" s="677"/>
      <c r="N23" s="678"/>
    </row>
    <row r="24" spans="1:14" ht="15.75" customHeight="1">
      <c r="A24" s="676"/>
      <c r="B24" s="677"/>
      <c r="C24" s="678"/>
      <c r="D24" s="676"/>
      <c r="E24" s="678"/>
      <c r="F24" s="676"/>
      <c r="G24" s="678"/>
      <c r="H24" s="676"/>
      <c r="I24" s="678"/>
      <c r="J24" s="676"/>
      <c r="K24" s="677"/>
      <c r="L24" s="677"/>
      <c r="M24" s="677"/>
      <c r="N24" s="678"/>
    </row>
    <row r="25" spans="1:14" ht="15.75" customHeight="1">
      <c r="A25" s="676"/>
      <c r="B25" s="677"/>
      <c r="C25" s="678"/>
      <c r="D25" s="676"/>
      <c r="E25" s="678"/>
      <c r="F25" s="676"/>
      <c r="G25" s="678"/>
      <c r="H25" s="676"/>
      <c r="I25" s="678"/>
      <c r="J25" s="676"/>
      <c r="K25" s="677"/>
      <c r="L25" s="677"/>
      <c r="M25" s="677"/>
      <c r="N25" s="678"/>
    </row>
    <row r="26" spans="1:14" ht="15.75" customHeight="1">
      <c r="A26" s="676"/>
      <c r="B26" s="677"/>
      <c r="C26" s="678"/>
      <c r="D26" s="676"/>
      <c r="E26" s="678"/>
      <c r="F26" s="676"/>
      <c r="G26" s="678"/>
      <c r="H26" s="676"/>
      <c r="I26" s="678"/>
      <c r="J26" s="676"/>
      <c r="K26" s="677"/>
      <c r="L26" s="677"/>
      <c r="M26" s="677"/>
      <c r="N26" s="678"/>
    </row>
    <row r="27" spans="1:14" ht="15.75" customHeight="1">
      <c r="A27" s="673"/>
      <c r="B27" s="674"/>
      <c r="C27" s="674"/>
      <c r="D27" s="674"/>
      <c r="E27" s="674"/>
      <c r="F27" s="674"/>
      <c r="G27" s="674"/>
      <c r="H27" s="674"/>
      <c r="I27" s="674"/>
      <c r="J27" s="674"/>
      <c r="K27" s="674"/>
      <c r="L27" s="674"/>
      <c r="M27" s="674"/>
      <c r="N27" s="675"/>
    </row>
    <row r="28" spans="1:14" ht="15.75" customHeight="1">
      <c r="A28" s="581" t="s">
        <v>595</v>
      </c>
      <c r="B28" s="582"/>
      <c r="C28" s="582"/>
      <c r="D28" s="583"/>
      <c r="E28" s="592"/>
      <c r="F28" s="590"/>
      <c r="G28" s="590"/>
      <c r="H28" s="590"/>
      <c r="I28" s="590"/>
      <c r="J28" s="590"/>
      <c r="K28" s="590"/>
      <c r="L28" s="590"/>
      <c r="M28" s="590"/>
      <c r="N28" s="591"/>
    </row>
    <row r="29" spans="1:14" ht="15.75" customHeight="1">
      <c r="A29" s="581" t="s">
        <v>596</v>
      </c>
      <c r="B29" s="582"/>
      <c r="C29" s="582"/>
      <c r="D29" s="583"/>
      <c r="E29" s="592"/>
      <c r="F29" s="590"/>
      <c r="G29" s="590"/>
      <c r="H29" s="590"/>
      <c r="I29" s="590"/>
      <c r="J29" s="590"/>
      <c r="K29" s="590"/>
      <c r="L29" s="590"/>
      <c r="M29" s="590"/>
      <c r="N29" s="591"/>
    </row>
    <row r="30" spans="1:14" ht="15.75" customHeight="1">
      <c r="A30" s="581" t="s">
        <v>597</v>
      </c>
      <c r="B30" s="582"/>
      <c r="C30" s="582"/>
      <c r="D30" s="583"/>
      <c r="E30" s="592"/>
      <c r="F30" s="590"/>
      <c r="G30" s="590"/>
      <c r="H30" s="590"/>
      <c r="I30" s="590"/>
      <c r="J30" s="590"/>
      <c r="K30" s="590"/>
      <c r="L30" s="590"/>
      <c r="M30" s="590"/>
      <c r="N30" s="591"/>
    </row>
    <row r="31" spans="1:14" ht="15.75" customHeight="1">
      <c r="A31" s="581" t="s">
        <v>598</v>
      </c>
      <c r="B31" s="582"/>
      <c r="C31" s="582"/>
      <c r="D31" s="583"/>
      <c r="E31" s="592"/>
      <c r="F31" s="590"/>
      <c r="G31" s="590"/>
      <c r="H31" s="590"/>
      <c r="I31" s="590"/>
      <c r="J31" s="590"/>
      <c r="K31" s="590"/>
      <c r="L31" s="590"/>
      <c r="M31" s="590"/>
      <c r="N31" s="591"/>
    </row>
    <row r="32" spans="1:14" ht="15.75" customHeight="1">
      <c r="A32" s="499" t="s">
        <v>599</v>
      </c>
      <c r="B32" s="500"/>
      <c r="C32" s="500"/>
      <c r="D32" s="501"/>
      <c r="E32" s="592"/>
      <c r="F32" s="590"/>
      <c r="G32" s="590"/>
      <c r="H32" s="590"/>
      <c r="I32" s="590"/>
      <c r="J32" s="590"/>
      <c r="K32" s="590"/>
      <c r="L32" s="590"/>
      <c r="M32" s="590"/>
      <c r="N32" s="591"/>
    </row>
    <row r="33" spans="1:14" ht="15.75" customHeight="1">
      <c r="A33" s="673"/>
      <c r="B33" s="674"/>
      <c r="C33" s="674"/>
      <c r="D33" s="674"/>
      <c r="E33" s="674"/>
      <c r="F33" s="674"/>
      <c r="G33" s="674"/>
      <c r="H33" s="674"/>
      <c r="I33" s="674"/>
      <c r="J33" s="674"/>
      <c r="K33" s="674"/>
      <c r="L33" s="674"/>
      <c r="M33" s="674"/>
      <c r="N33" s="675"/>
    </row>
    <row r="34" spans="1:14" ht="15.75" customHeight="1">
      <c r="A34" s="670" t="s">
        <v>602</v>
      </c>
      <c r="B34" s="671"/>
      <c r="C34" s="671"/>
      <c r="D34" s="671"/>
      <c r="E34" s="671"/>
      <c r="F34" s="671"/>
      <c r="G34" s="671"/>
      <c r="H34" s="671"/>
      <c r="I34" s="671"/>
      <c r="J34" s="671"/>
      <c r="K34" s="671"/>
      <c r="L34" s="671"/>
      <c r="M34" s="671"/>
      <c r="N34" s="672"/>
    </row>
    <row r="35" spans="1:14" ht="15.75" customHeight="1">
      <c r="A35" s="673"/>
      <c r="B35" s="674"/>
      <c r="C35" s="674"/>
      <c r="D35" s="674"/>
      <c r="E35" s="674"/>
      <c r="F35" s="674"/>
      <c r="G35" s="674"/>
      <c r="H35" s="674"/>
      <c r="I35" s="674"/>
      <c r="J35" s="674"/>
      <c r="K35" s="674"/>
      <c r="L35" s="674"/>
      <c r="M35" s="674"/>
      <c r="N35" s="675"/>
    </row>
    <row r="36" spans="1:14" ht="15.75" customHeight="1">
      <c r="A36" s="581" t="s">
        <v>603</v>
      </c>
      <c r="B36" s="582"/>
      <c r="C36" s="582"/>
      <c r="D36" s="583"/>
      <c r="E36" s="592"/>
      <c r="F36" s="590"/>
      <c r="G36" s="590"/>
      <c r="H36" s="590"/>
      <c r="I36" s="590"/>
      <c r="J36" s="590"/>
      <c r="K36" s="590"/>
      <c r="L36" s="590"/>
      <c r="M36" s="590"/>
      <c r="N36" s="591"/>
    </row>
    <row r="37" spans="1:14" ht="15.75" customHeight="1">
      <c r="A37" s="581" t="s">
        <v>687</v>
      </c>
      <c r="B37" s="582"/>
      <c r="C37" s="582"/>
      <c r="D37" s="583"/>
      <c r="E37" s="592"/>
      <c r="F37" s="590"/>
      <c r="G37" s="590"/>
      <c r="H37" s="590"/>
      <c r="I37" s="590"/>
      <c r="J37" s="590"/>
      <c r="K37" s="590"/>
      <c r="L37" s="590"/>
      <c r="M37" s="590"/>
      <c r="N37" s="591"/>
    </row>
    <row r="38" spans="1:14" ht="15.75" customHeight="1">
      <c r="A38" s="581" t="s">
        <v>688</v>
      </c>
      <c r="B38" s="582"/>
      <c r="C38" s="582"/>
      <c r="D38" s="583"/>
      <c r="E38" s="592"/>
      <c r="F38" s="590"/>
      <c r="G38" s="590"/>
      <c r="H38" s="590"/>
      <c r="I38" s="590"/>
      <c r="J38" s="590"/>
      <c r="K38" s="590"/>
      <c r="L38" s="590"/>
      <c r="M38" s="590"/>
      <c r="N38" s="591"/>
    </row>
    <row r="39" spans="1:14" ht="15.75" customHeight="1">
      <c r="A39" s="581" t="s">
        <v>689</v>
      </c>
      <c r="B39" s="582"/>
      <c r="C39" s="582"/>
      <c r="D39" s="583"/>
      <c r="E39" s="592"/>
      <c r="F39" s="590"/>
      <c r="G39" s="590"/>
      <c r="H39" s="590"/>
      <c r="I39" s="590"/>
      <c r="J39" s="590"/>
      <c r="K39" s="590"/>
      <c r="L39" s="590"/>
      <c r="M39" s="590"/>
      <c r="N39" s="591"/>
    </row>
    <row r="40" spans="1:14" ht="15.75" customHeight="1">
      <c r="A40" s="581" t="s">
        <v>690</v>
      </c>
      <c r="B40" s="582"/>
      <c r="C40" s="582"/>
      <c r="D40" s="583"/>
      <c r="E40" s="592"/>
      <c r="F40" s="590"/>
      <c r="G40" s="590"/>
      <c r="H40" s="590"/>
      <c r="I40" s="590"/>
      <c r="J40" s="590"/>
      <c r="K40" s="590"/>
      <c r="L40" s="590"/>
      <c r="M40" s="590"/>
      <c r="N40" s="591"/>
    </row>
    <row r="41" spans="1:14" ht="15.75" customHeight="1">
      <c r="A41" s="581" t="s">
        <v>584</v>
      </c>
      <c r="B41" s="582"/>
      <c r="C41" s="582"/>
      <c r="D41" s="583"/>
      <c r="E41" s="592"/>
      <c r="F41" s="590"/>
      <c r="G41" s="590"/>
      <c r="H41" s="590"/>
      <c r="I41" s="590"/>
      <c r="J41" s="590"/>
      <c r="K41" s="590"/>
      <c r="L41" s="590"/>
      <c r="M41" s="590"/>
      <c r="N41" s="591"/>
    </row>
    <row r="42" spans="1:14" ht="15.75" customHeight="1">
      <c r="A42" s="31"/>
      <c r="B42" s="31"/>
      <c r="C42" s="31"/>
      <c r="D42" s="31"/>
      <c r="E42" s="31"/>
      <c r="F42" s="31"/>
      <c r="G42" s="31"/>
      <c r="H42" s="31"/>
      <c r="I42" s="31"/>
      <c r="J42" s="31"/>
      <c r="K42" s="31"/>
      <c r="L42" s="31"/>
      <c r="M42" s="31"/>
      <c r="N42" s="31"/>
    </row>
    <row r="43" spans="1:14" ht="15.75" customHeight="1">
      <c r="A43" s="581" t="s">
        <v>604</v>
      </c>
      <c r="B43" s="582"/>
      <c r="C43" s="582"/>
      <c r="D43" s="583"/>
      <c r="E43" s="592"/>
      <c r="F43" s="590"/>
      <c r="G43" s="590"/>
      <c r="H43" s="590"/>
      <c r="I43" s="590"/>
      <c r="J43" s="590"/>
      <c r="K43" s="590"/>
      <c r="L43" s="590"/>
      <c r="M43" s="590"/>
      <c r="N43" s="591"/>
    </row>
    <row r="44" spans="1:14" ht="15.75" customHeight="1">
      <c r="A44" s="581" t="s">
        <v>687</v>
      </c>
      <c r="B44" s="582"/>
      <c r="C44" s="582"/>
      <c r="D44" s="583"/>
      <c r="E44" s="592"/>
      <c r="F44" s="590"/>
      <c r="G44" s="590"/>
      <c r="H44" s="590"/>
      <c r="I44" s="590"/>
      <c r="J44" s="590"/>
      <c r="K44" s="590"/>
      <c r="L44" s="590"/>
      <c r="M44" s="590"/>
      <c r="N44" s="591"/>
    </row>
    <row r="45" spans="1:14" ht="15.75" customHeight="1">
      <c r="A45" s="581" t="s">
        <v>688</v>
      </c>
      <c r="B45" s="582"/>
      <c r="C45" s="582"/>
      <c r="D45" s="583"/>
      <c r="E45" s="592"/>
      <c r="F45" s="590"/>
      <c r="G45" s="590"/>
      <c r="H45" s="590"/>
      <c r="I45" s="590"/>
      <c r="J45" s="590"/>
      <c r="K45" s="590"/>
      <c r="L45" s="590"/>
      <c r="M45" s="590"/>
      <c r="N45" s="591"/>
    </row>
    <row r="46" spans="1:14" ht="15.75" customHeight="1">
      <c r="A46" s="581" t="s">
        <v>689</v>
      </c>
      <c r="B46" s="582"/>
      <c r="C46" s="582"/>
      <c r="D46" s="583"/>
      <c r="E46" s="592"/>
      <c r="F46" s="590"/>
      <c r="G46" s="590"/>
      <c r="H46" s="590"/>
      <c r="I46" s="590"/>
      <c r="J46" s="590"/>
      <c r="K46" s="590"/>
      <c r="L46" s="590"/>
      <c r="M46" s="590"/>
      <c r="N46" s="591"/>
    </row>
    <row r="47" spans="1:14" ht="15.75" customHeight="1">
      <c r="A47" s="581" t="s">
        <v>690</v>
      </c>
      <c r="B47" s="582"/>
      <c r="C47" s="582"/>
      <c r="D47" s="583"/>
      <c r="E47" s="592"/>
      <c r="F47" s="590"/>
      <c r="G47" s="590"/>
      <c r="H47" s="590"/>
      <c r="I47" s="590"/>
      <c r="J47" s="590"/>
      <c r="K47" s="590"/>
      <c r="L47" s="590"/>
      <c r="M47" s="590"/>
      <c r="N47" s="591"/>
    </row>
    <row r="48" spans="1:14" ht="15.75" customHeight="1">
      <c r="A48" s="581" t="s">
        <v>584</v>
      </c>
      <c r="B48" s="582"/>
      <c r="C48" s="582"/>
      <c r="D48" s="583"/>
      <c r="E48" s="592"/>
      <c r="F48" s="590"/>
      <c r="G48" s="590"/>
      <c r="H48" s="590"/>
      <c r="I48" s="590"/>
      <c r="J48" s="590"/>
      <c r="K48" s="590"/>
      <c r="L48" s="590"/>
      <c r="M48" s="590"/>
      <c r="N48" s="591"/>
    </row>
    <row r="49" spans="1:14" ht="15.75" customHeight="1">
      <c r="A49" s="31"/>
      <c r="B49" s="31"/>
      <c r="C49" s="31"/>
      <c r="D49" s="31"/>
      <c r="E49" s="31"/>
      <c r="F49" s="31"/>
      <c r="G49" s="31"/>
      <c r="H49" s="31"/>
      <c r="I49" s="31"/>
      <c r="J49" s="31"/>
      <c r="K49" s="31"/>
      <c r="L49" s="31"/>
      <c r="M49" s="31"/>
      <c r="N49" s="31"/>
    </row>
    <row r="50" spans="1:14" ht="15.75" customHeight="1">
      <c r="A50" s="581" t="s">
        <v>606</v>
      </c>
      <c r="B50" s="582"/>
      <c r="C50" s="582"/>
      <c r="D50" s="583"/>
      <c r="E50" s="592"/>
      <c r="F50" s="590"/>
      <c r="G50" s="590"/>
      <c r="H50" s="590"/>
      <c r="I50" s="590"/>
      <c r="J50" s="590"/>
      <c r="K50" s="590"/>
      <c r="L50" s="590"/>
      <c r="M50" s="590"/>
      <c r="N50" s="591"/>
    </row>
    <row r="51" spans="1:14" ht="15.75" customHeight="1">
      <c r="A51" s="581" t="s">
        <v>605</v>
      </c>
      <c r="B51" s="582"/>
      <c r="C51" s="582"/>
      <c r="D51" s="583"/>
      <c r="E51" s="592"/>
      <c r="F51" s="590"/>
      <c r="G51" s="590"/>
      <c r="H51" s="590"/>
      <c r="I51" s="590"/>
      <c r="J51" s="590"/>
      <c r="K51" s="590"/>
      <c r="L51" s="590"/>
      <c r="M51" s="590"/>
      <c r="N51" s="591"/>
    </row>
    <row r="52" spans="1:14" ht="15.75" customHeight="1">
      <c r="A52" s="581" t="s">
        <v>657</v>
      </c>
      <c r="B52" s="582"/>
      <c r="C52" s="582"/>
      <c r="D52" s="583"/>
      <c r="E52" s="592"/>
      <c r="F52" s="590"/>
      <c r="G52" s="590"/>
      <c r="H52" s="590"/>
      <c r="I52" s="590"/>
      <c r="J52" s="590"/>
      <c r="K52" s="590"/>
      <c r="L52" s="590"/>
      <c r="M52" s="590"/>
      <c r="N52" s="591"/>
    </row>
    <row r="53" spans="1:14" ht="15.75" customHeight="1">
      <c r="A53" s="581" t="s">
        <v>607</v>
      </c>
      <c r="B53" s="582"/>
      <c r="C53" s="582"/>
      <c r="D53" s="583"/>
      <c r="E53" s="592"/>
      <c r="F53" s="590"/>
      <c r="G53" s="590"/>
      <c r="H53" s="590"/>
      <c r="I53" s="590"/>
      <c r="J53" s="590"/>
      <c r="K53" s="590"/>
      <c r="L53" s="590"/>
      <c r="M53" s="590"/>
      <c r="N53" s="591"/>
    </row>
    <row r="54" spans="1:14" ht="15.75" customHeight="1">
      <c r="A54" s="581" t="s">
        <v>608</v>
      </c>
      <c r="B54" s="582"/>
      <c r="C54" s="582"/>
      <c r="D54" s="583"/>
      <c r="E54" s="592"/>
      <c r="F54" s="590"/>
      <c r="G54" s="590"/>
      <c r="H54" s="590"/>
      <c r="I54" s="590"/>
      <c r="J54" s="590"/>
      <c r="K54" s="590"/>
      <c r="L54" s="590"/>
      <c r="M54" s="590"/>
      <c r="N54" s="591"/>
    </row>
    <row r="55" spans="1:14" ht="15.75" customHeight="1">
      <c r="A55" s="581" t="s">
        <v>584</v>
      </c>
      <c r="B55" s="582"/>
      <c r="C55" s="582"/>
      <c r="D55" s="583"/>
      <c r="E55" s="592"/>
      <c r="F55" s="590"/>
      <c r="G55" s="590"/>
      <c r="H55" s="590"/>
      <c r="I55" s="590"/>
      <c r="J55" s="590"/>
      <c r="K55" s="590"/>
      <c r="L55" s="590"/>
      <c r="M55" s="590"/>
      <c r="N55" s="591"/>
    </row>
    <row r="56" spans="1:14" ht="15.75" customHeight="1">
      <c r="A56" s="31"/>
      <c r="B56" s="31"/>
      <c r="C56" s="31"/>
      <c r="D56" s="31"/>
      <c r="E56" s="31"/>
      <c r="F56" s="31"/>
      <c r="G56" s="31"/>
      <c r="H56" s="31"/>
      <c r="I56" s="31"/>
      <c r="J56" s="31"/>
      <c r="K56" s="31"/>
      <c r="L56" s="31"/>
      <c r="M56" s="31"/>
      <c r="N56" s="31"/>
    </row>
    <row r="57" spans="1:14" ht="15.75" customHeight="1">
      <c r="A57" s="581" t="s">
        <v>609</v>
      </c>
      <c r="B57" s="582"/>
      <c r="C57" s="582"/>
      <c r="D57" s="583"/>
      <c r="E57" s="592"/>
      <c r="F57" s="590"/>
      <c r="G57" s="590"/>
      <c r="H57" s="590"/>
      <c r="I57" s="590"/>
      <c r="J57" s="590"/>
      <c r="K57" s="590"/>
      <c r="L57" s="590"/>
      <c r="M57" s="590"/>
      <c r="N57" s="591"/>
    </row>
    <row r="58" spans="1:14" ht="15.75" customHeight="1">
      <c r="A58" s="581" t="s">
        <v>605</v>
      </c>
      <c r="B58" s="582"/>
      <c r="C58" s="582"/>
      <c r="D58" s="583"/>
      <c r="E58" s="592"/>
      <c r="F58" s="590"/>
      <c r="G58" s="590"/>
      <c r="H58" s="590"/>
      <c r="I58" s="590"/>
      <c r="J58" s="590"/>
      <c r="K58" s="590"/>
      <c r="L58" s="590"/>
      <c r="M58" s="590"/>
      <c r="N58" s="591"/>
    </row>
    <row r="59" spans="1:14" ht="15.75" customHeight="1">
      <c r="A59" s="581" t="s">
        <v>657</v>
      </c>
      <c r="B59" s="582"/>
      <c r="C59" s="582"/>
      <c r="D59" s="583"/>
      <c r="E59" s="592"/>
      <c r="F59" s="590"/>
      <c r="G59" s="590"/>
      <c r="H59" s="590"/>
      <c r="I59" s="590"/>
      <c r="J59" s="590"/>
      <c r="K59" s="590"/>
      <c r="L59" s="590"/>
      <c r="M59" s="590"/>
      <c r="N59" s="591"/>
    </row>
    <row r="60" spans="1:14" ht="15.75" customHeight="1">
      <c r="A60" s="581" t="s">
        <v>607</v>
      </c>
      <c r="B60" s="582"/>
      <c r="C60" s="582"/>
      <c r="D60" s="583"/>
      <c r="E60" s="592"/>
      <c r="F60" s="590"/>
      <c r="G60" s="590"/>
      <c r="H60" s="590"/>
      <c r="I60" s="590"/>
      <c r="J60" s="590"/>
      <c r="K60" s="590"/>
      <c r="L60" s="590"/>
      <c r="M60" s="590"/>
      <c r="N60" s="591"/>
    </row>
    <row r="61" spans="1:14" ht="15.75" customHeight="1">
      <c r="A61" s="581" t="s">
        <v>608</v>
      </c>
      <c r="B61" s="582"/>
      <c r="C61" s="582"/>
      <c r="D61" s="583"/>
      <c r="E61" s="592"/>
      <c r="F61" s="590"/>
      <c r="G61" s="590"/>
      <c r="H61" s="590"/>
      <c r="I61" s="590"/>
      <c r="J61" s="590"/>
      <c r="K61" s="590"/>
      <c r="L61" s="590"/>
      <c r="M61" s="590"/>
      <c r="N61" s="591"/>
    </row>
    <row r="62" spans="1:14" ht="15.75" customHeight="1">
      <c r="A62" s="581" t="s">
        <v>584</v>
      </c>
      <c r="B62" s="582"/>
      <c r="C62" s="582"/>
      <c r="D62" s="583"/>
      <c r="E62" s="592"/>
      <c r="F62" s="590"/>
      <c r="G62" s="590"/>
      <c r="H62" s="590"/>
      <c r="I62" s="590"/>
      <c r="J62" s="590"/>
      <c r="K62" s="590"/>
      <c r="L62" s="590"/>
      <c r="M62" s="590"/>
      <c r="N62" s="591"/>
    </row>
    <row r="63" spans="1:14" ht="15.75" customHeight="1">
      <c r="A63" s="31"/>
      <c r="B63" s="31"/>
      <c r="C63" s="31"/>
      <c r="D63" s="31"/>
      <c r="E63" s="31"/>
      <c r="F63" s="31"/>
      <c r="G63" s="31"/>
      <c r="H63" s="31"/>
      <c r="I63" s="31"/>
      <c r="J63" s="31"/>
      <c r="K63" s="31"/>
      <c r="L63" s="31"/>
      <c r="M63" s="31"/>
      <c r="N63" s="31"/>
    </row>
    <row r="64" spans="1:14" ht="15.75" customHeight="1">
      <c r="A64" s="581" t="s">
        <v>610</v>
      </c>
      <c r="B64" s="582"/>
      <c r="C64" s="582"/>
      <c r="D64" s="583"/>
      <c r="E64" s="592"/>
      <c r="F64" s="590"/>
      <c r="G64" s="590"/>
      <c r="H64" s="590"/>
      <c r="I64" s="590"/>
      <c r="J64" s="590"/>
      <c r="K64" s="590"/>
      <c r="L64" s="590"/>
      <c r="M64" s="590"/>
      <c r="N64" s="591"/>
    </row>
    <row r="65" spans="1:14" ht="15.75" customHeight="1">
      <c r="A65" s="581" t="s">
        <v>605</v>
      </c>
      <c r="B65" s="582"/>
      <c r="C65" s="582"/>
      <c r="D65" s="583"/>
      <c r="E65" s="592"/>
      <c r="F65" s="590"/>
      <c r="G65" s="590"/>
      <c r="H65" s="590"/>
      <c r="I65" s="590"/>
      <c r="J65" s="590"/>
      <c r="K65" s="590"/>
      <c r="L65" s="590"/>
      <c r="M65" s="590"/>
      <c r="N65" s="591"/>
    </row>
    <row r="66" spans="1:14" ht="15.75" customHeight="1">
      <c r="A66" s="581" t="s">
        <v>657</v>
      </c>
      <c r="B66" s="582"/>
      <c r="C66" s="582"/>
      <c r="D66" s="583"/>
      <c r="E66" s="592"/>
      <c r="F66" s="590"/>
      <c r="G66" s="590"/>
      <c r="H66" s="590"/>
      <c r="I66" s="590"/>
      <c r="J66" s="590"/>
      <c r="K66" s="590"/>
      <c r="L66" s="590"/>
      <c r="M66" s="590"/>
      <c r="N66" s="591"/>
    </row>
    <row r="67" spans="1:14" ht="15.75" customHeight="1">
      <c r="A67" s="581" t="s">
        <v>607</v>
      </c>
      <c r="B67" s="582"/>
      <c r="C67" s="582"/>
      <c r="D67" s="583"/>
      <c r="E67" s="592"/>
      <c r="F67" s="590"/>
      <c r="G67" s="590"/>
      <c r="H67" s="590"/>
      <c r="I67" s="590"/>
      <c r="J67" s="590"/>
      <c r="K67" s="590"/>
      <c r="L67" s="590"/>
      <c r="M67" s="590"/>
      <c r="N67" s="591"/>
    </row>
    <row r="68" spans="1:14" ht="15.75" customHeight="1">
      <c r="A68" s="581" t="s">
        <v>608</v>
      </c>
      <c r="B68" s="582"/>
      <c r="C68" s="582"/>
      <c r="D68" s="583"/>
      <c r="E68" s="592"/>
      <c r="F68" s="590"/>
      <c r="G68" s="590"/>
      <c r="H68" s="590"/>
      <c r="I68" s="590"/>
      <c r="J68" s="590"/>
      <c r="K68" s="590"/>
      <c r="L68" s="590"/>
      <c r="M68" s="590"/>
      <c r="N68" s="591"/>
    </row>
    <row r="69" spans="1:14" ht="15.75" customHeight="1">
      <c r="A69" s="581" t="s">
        <v>584</v>
      </c>
      <c r="B69" s="582"/>
      <c r="C69" s="582"/>
      <c r="D69" s="583"/>
      <c r="E69" s="592"/>
      <c r="F69" s="590"/>
      <c r="G69" s="590"/>
      <c r="H69" s="590"/>
      <c r="I69" s="590"/>
      <c r="J69" s="590"/>
      <c r="K69" s="590"/>
      <c r="L69" s="590"/>
      <c r="M69" s="590"/>
      <c r="N69" s="591"/>
    </row>
    <row r="70" spans="1:14" ht="15.75" customHeight="1">
      <c r="A70" s="31"/>
      <c r="B70" s="31"/>
      <c r="C70" s="31"/>
      <c r="D70" s="31"/>
      <c r="E70" s="31"/>
      <c r="F70" s="31"/>
      <c r="G70" s="31"/>
      <c r="H70" s="31"/>
      <c r="I70" s="31"/>
      <c r="J70" s="31"/>
      <c r="K70" s="31"/>
      <c r="L70" s="31"/>
      <c r="M70" s="31"/>
      <c r="N70" s="31"/>
    </row>
    <row r="71" spans="1:14" ht="15.75" customHeight="1">
      <c r="A71" s="581" t="s">
        <v>611</v>
      </c>
      <c r="B71" s="582"/>
      <c r="C71" s="582"/>
      <c r="D71" s="583"/>
      <c r="E71" s="592"/>
      <c r="F71" s="590"/>
      <c r="G71" s="590"/>
      <c r="H71" s="590"/>
      <c r="I71" s="590"/>
      <c r="J71" s="590"/>
      <c r="K71" s="590"/>
      <c r="L71" s="590"/>
      <c r="M71" s="590"/>
      <c r="N71" s="591"/>
    </row>
    <row r="72" spans="1:14" ht="15.75" customHeight="1">
      <c r="A72" s="581" t="s">
        <v>605</v>
      </c>
      <c r="B72" s="582"/>
      <c r="C72" s="582"/>
      <c r="D72" s="583"/>
      <c r="E72" s="592"/>
      <c r="F72" s="590"/>
      <c r="G72" s="590"/>
      <c r="H72" s="590"/>
      <c r="I72" s="590"/>
      <c r="J72" s="590"/>
      <c r="K72" s="590"/>
      <c r="L72" s="590"/>
      <c r="M72" s="590"/>
      <c r="N72" s="591"/>
    </row>
    <row r="73" spans="1:14" ht="15.75" customHeight="1">
      <c r="A73" s="581" t="s">
        <v>657</v>
      </c>
      <c r="B73" s="582"/>
      <c r="C73" s="582"/>
      <c r="D73" s="583"/>
      <c r="E73" s="592"/>
      <c r="F73" s="590"/>
      <c r="G73" s="590"/>
      <c r="H73" s="590"/>
      <c r="I73" s="590"/>
      <c r="J73" s="590"/>
      <c r="K73" s="590"/>
      <c r="L73" s="590"/>
      <c r="M73" s="590"/>
      <c r="N73" s="591"/>
    </row>
    <row r="74" spans="1:14" ht="15.75" customHeight="1">
      <c r="A74" s="581" t="s">
        <v>607</v>
      </c>
      <c r="B74" s="582"/>
      <c r="C74" s="582"/>
      <c r="D74" s="583"/>
      <c r="E74" s="592"/>
      <c r="F74" s="590"/>
      <c r="G74" s="590"/>
      <c r="H74" s="590"/>
      <c r="I74" s="590"/>
      <c r="J74" s="590"/>
      <c r="K74" s="590"/>
      <c r="L74" s="590"/>
      <c r="M74" s="590"/>
      <c r="N74" s="591"/>
    </row>
    <row r="75" spans="1:14" ht="15.75" customHeight="1">
      <c r="A75" s="581" t="s">
        <v>608</v>
      </c>
      <c r="B75" s="582"/>
      <c r="C75" s="582"/>
      <c r="D75" s="583"/>
      <c r="E75" s="592"/>
      <c r="F75" s="590"/>
      <c r="G75" s="590"/>
      <c r="H75" s="590"/>
      <c r="I75" s="590"/>
      <c r="J75" s="590"/>
      <c r="K75" s="590"/>
      <c r="L75" s="590"/>
      <c r="M75" s="590"/>
      <c r="N75" s="591"/>
    </row>
    <row r="76" spans="1:14" ht="15.75" customHeight="1">
      <c r="A76" s="581" t="s">
        <v>584</v>
      </c>
      <c r="B76" s="582"/>
      <c r="C76" s="582"/>
      <c r="D76" s="583"/>
      <c r="E76" s="592"/>
      <c r="F76" s="590"/>
      <c r="G76" s="590"/>
      <c r="H76" s="590"/>
      <c r="I76" s="590"/>
      <c r="J76" s="590"/>
      <c r="K76" s="590"/>
      <c r="L76" s="590"/>
      <c r="M76" s="590"/>
      <c r="N76" s="591"/>
    </row>
    <row r="77" spans="1:14" ht="15.75" customHeight="1">
      <c r="A77" s="31"/>
      <c r="B77" s="31"/>
      <c r="C77" s="31"/>
      <c r="D77" s="31"/>
      <c r="E77" s="31"/>
      <c r="F77" s="31"/>
      <c r="G77" s="31"/>
      <c r="H77" s="31"/>
      <c r="I77" s="31"/>
      <c r="J77" s="31"/>
      <c r="K77" s="31"/>
      <c r="L77" s="31"/>
      <c r="M77" s="31"/>
      <c r="N77" s="31"/>
    </row>
    <row r="78" spans="1:14" ht="15.75" customHeight="1">
      <c r="A78" s="581" t="s">
        <v>612</v>
      </c>
      <c r="B78" s="582"/>
      <c r="C78" s="582"/>
      <c r="D78" s="583"/>
      <c r="E78" s="592"/>
      <c r="F78" s="590"/>
      <c r="G78" s="590"/>
      <c r="H78" s="590"/>
      <c r="I78" s="590"/>
      <c r="J78" s="590"/>
      <c r="K78" s="590"/>
      <c r="L78" s="590"/>
      <c r="M78" s="590"/>
      <c r="N78" s="591"/>
    </row>
    <row r="79" spans="1:14" ht="15.75" customHeight="1">
      <c r="A79" s="581" t="s">
        <v>605</v>
      </c>
      <c r="B79" s="582"/>
      <c r="C79" s="582"/>
      <c r="D79" s="583"/>
      <c r="E79" s="592"/>
      <c r="F79" s="590"/>
      <c r="G79" s="590"/>
      <c r="H79" s="590"/>
      <c r="I79" s="590"/>
      <c r="J79" s="590"/>
      <c r="K79" s="590"/>
      <c r="L79" s="590"/>
      <c r="M79" s="590"/>
      <c r="N79" s="591"/>
    </row>
    <row r="80" spans="1:14" ht="15.75" customHeight="1">
      <c r="A80" s="581" t="s">
        <v>657</v>
      </c>
      <c r="B80" s="582"/>
      <c r="C80" s="582"/>
      <c r="D80" s="583"/>
      <c r="E80" s="592"/>
      <c r="F80" s="590"/>
      <c r="G80" s="590"/>
      <c r="H80" s="590"/>
      <c r="I80" s="590"/>
      <c r="J80" s="590"/>
      <c r="K80" s="590"/>
      <c r="L80" s="590"/>
      <c r="M80" s="590"/>
      <c r="N80" s="591"/>
    </row>
    <row r="81" spans="1:14" ht="15.75" customHeight="1">
      <c r="A81" s="581" t="s">
        <v>607</v>
      </c>
      <c r="B81" s="582"/>
      <c r="C81" s="582"/>
      <c r="D81" s="583"/>
      <c r="E81" s="592"/>
      <c r="F81" s="590"/>
      <c r="G81" s="590"/>
      <c r="H81" s="590"/>
      <c r="I81" s="590"/>
      <c r="J81" s="590"/>
      <c r="K81" s="590"/>
      <c r="L81" s="590"/>
      <c r="M81" s="590"/>
      <c r="N81" s="591"/>
    </row>
    <row r="82" spans="1:14" ht="15.75" customHeight="1">
      <c r="A82" s="581" t="s">
        <v>608</v>
      </c>
      <c r="B82" s="582"/>
      <c r="C82" s="582"/>
      <c r="D82" s="583"/>
      <c r="E82" s="592"/>
      <c r="F82" s="590"/>
      <c r="G82" s="590"/>
      <c r="H82" s="590"/>
      <c r="I82" s="590"/>
      <c r="J82" s="590"/>
      <c r="K82" s="590"/>
      <c r="L82" s="590"/>
      <c r="M82" s="590"/>
      <c r="N82" s="591"/>
    </row>
    <row r="83" spans="1:14" ht="15.75" customHeight="1">
      <c r="A83" s="581" t="s">
        <v>584</v>
      </c>
      <c r="B83" s="582"/>
      <c r="C83" s="582"/>
      <c r="D83" s="583"/>
      <c r="E83" s="592"/>
      <c r="F83" s="590"/>
      <c r="G83" s="590"/>
      <c r="H83" s="590"/>
      <c r="I83" s="590"/>
      <c r="J83" s="590"/>
      <c r="K83" s="590"/>
      <c r="L83" s="590"/>
      <c r="M83" s="590"/>
      <c r="N83" s="591"/>
    </row>
    <row r="84" spans="1:14" ht="15.75" customHeight="1">
      <c r="A84" s="31"/>
      <c r="B84" s="31"/>
      <c r="C84" s="31"/>
      <c r="D84" s="31"/>
      <c r="E84" s="31"/>
      <c r="F84" s="31"/>
      <c r="G84" s="31"/>
      <c r="H84" s="31"/>
      <c r="I84" s="31"/>
      <c r="J84" s="31"/>
      <c r="K84" s="31"/>
      <c r="L84" s="31"/>
      <c r="M84" s="31"/>
      <c r="N84" s="31"/>
    </row>
    <row r="85" spans="1:14" ht="15.75" customHeight="1">
      <c r="A85" s="581" t="s">
        <v>613</v>
      </c>
      <c r="B85" s="582"/>
      <c r="C85" s="582"/>
      <c r="D85" s="583"/>
      <c r="E85" s="592"/>
      <c r="F85" s="590"/>
      <c r="G85" s="590"/>
      <c r="H85" s="590"/>
      <c r="I85" s="590"/>
      <c r="J85" s="590"/>
      <c r="K85" s="590"/>
      <c r="L85" s="590"/>
      <c r="M85" s="590"/>
      <c r="N85" s="591"/>
    </row>
    <row r="86" spans="1:14" ht="15.75" customHeight="1">
      <c r="A86" s="581" t="s">
        <v>605</v>
      </c>
      <c r="B86" s="582"/>
      <c r="C86" s="582"/>
      <c r="D86" s="583"/>
      <c r="E86" s="592"/>
      <c r="F86" s="590"/>
      <c r="G86" s="590"/>
      <c r="H86" s="590"/>
      <c r="I86" s="590"/>
      <c r="J86" s="590"/>
      <c r="K86" s="590"/>
      <c r="L86" s="590"/>
      <c r="M86" s="590"/>
      <c r="N86" s="591"/>
    </row>
    <row r="87" spans="1:14" ht="15.75" customHeight="1">
      <c r="A87" s="581" t="s">
        <v>657</v>
      </c>
      <c r="B87" s="582"/>
      <c r="C87" s="582"/>
      <c r="D87" s="583"/>
      <c r="E87" s="592"/>
      <c r="F87" s="590"/>
      <c r="G87" s="590"/>
      <c r="H87" s="590"/>
      <c r="I87" s="590"/>
      <c r="J87" s="590"/>
      <c r="K87" s="590"/>
      <c r="L87" s="590"/>
      <c r="M87" s="590"/>
      <c r="N87" s="591"/>
    </row>
    <row r="88" spans="1:14" ht="15.75" customHeight="1">
      <c r="A88" s="581" t="s">
        <v>607</v>
      </c>
      <c r="B88" s="582"/>
      <c r="C88" s="582"/>
      <c r="D88" s="583"/>
      <c r="E88" s="592"/>
      <c r="F88" s="590"/>
      <c r="G88" s="590"/>
      <c r="H88" s="590"/>
      <c r="I88" s="590"/>
      <c r="J88" s="590"/>
      <c r="K88" s="590"/>
      <c r="L88" s="590"/>
      <c r="M88" s="590"/>
      <c r="N88" s="591"/>
    </row>
    <row r="89" spans="1:14" ht="15.75" customHeight="1">
      <c r="A89" s="581" t="s">
        <v>608</v>
      </c>
      <c r="B89" s="582"/>
      <c r="C89" s="582"/>
      <c r="D89" s="583"/>
      <c r="E89" s="592"/>
      <c r="F89" s="590"/>
      <c r="G89" s="590"/>
      <c r="H89" s="590"/>
      <c r="I89" s="590"/>
      <c r="J89" s="590"/>
      <c r="K89" s="590"/>
      <c r="L89" s="590"/>
      <c r="M89" s="590"/>
      <c r="N89" s="591"/>
    </row>
    <row r="90" spans="1:14" ht="15.75" customHeight="1">
      <c r="A90" s="581" t="s">
        <v>584</v>
      </c>
      <c r="B90" s="582"/>
      <c r="C90" s="582"/>
      <c r="D90" s="583"/>
      <c r="E90" s="592"/>
      <c r="F90" s="590"/>
      <c r="G90" s="590"/>
      <c r="H90" s="590"/>
      <c r="I90" s="590"/>
      <c r="J90" s="590"/>
      <c r="K90" s="590"/>
      <c r="L90" s="590"/>
      <c r="M90" s="590"/>
      <c r="N90" s="591"/>
    </row>
    <row r="91" spans="1:14" ht="15.75" customHeight="1">
      <c r="A91" s="31"/>
      <c r="B91" s="31"/>
      <c r="C91" s="31"/>
      <c r="D91" s="31"/>
      <c r="E91" s="31"/>
      <c r="F91" s="31"/>
      <c r="G91" s="31"/>
      <c r="H91" s="31"/>
      <c r="I91" s="31"/>
      <c r="J91" s="31"/>
      <c r="K91" s="31"/>
      <c r="L91" s="31"/>
      <c r="M91" s="31"/>
      <c r="N91" s="31"/>
    </row>
    <row r="92" spans="1:14" ht="15.75" customHeight="1">
      <c r="A92" s="581" t="s">
        <v>614</v>
      </c>
      <c r="B92" s="582"/>
      <c r="C92" s="582"/>
      <c r="D92" s="583"/>
      <c r="E92" s="592"/>
      <c r="F92" s="590"/>
      <c r="G92" s="590"/>
      <c r="H92" s="590"/>
      <c r="I92" s="590"/>
      <c r="J92" s="590"/>
      <c r="K92" s="590"/>
      <c r="L92" s="590"/>
      <c r="M92" s="590"/>
      <c r="N92" s="591"/>
    </row>
    <row r="93" spans="1:14" ht="15.75" customHeight="1">
      <c r="A93" s="581" t="s">
        <v>605</v>
      </c>
      <c r="B93" s="582"/>
      <c r="C93" s="582"/>
      <c r="D93" s="583"/>
      <c r="E93" s="592"/>
      <c r="F93" s="590"/>
      <c r="G93" s="590"/>
      <c r="H93" s="590"/>
      <c r="I93" s="590"/>
      <c r="J93" s="590"/>
      <c r="K93" s="590"/>
      <c r="L93" s="590"/>
      <c r="M93" s="590"/>
      <c r="N93" s="591"/>
    </row>
    <row r="94" spans="1:14" ht="15.75" customHeight="1">
      <c r="A94" s="581" t="s">
        <v>657</v>
      </c>
      <c r="B94" s="582"/>
      <c r="C94" s="582"/>
      <c r="D94" s="583"/>
      <c r="E94" s="592"/>
      <c r="F94" s="590"/>
      <c r="G94" s="590"/>
      <c r="H94" s="590"/>
      <c r="I94" s="590"/>
      <c r="J94" s="590"/>
      <c r="K94" s="590"/>
      <c r="L94" s="590"/>
      <c r="M94" s="590"/>
      <c r="N94" s="591"/>
    </row>
    <row r="95" spans="1:14" ht="15.75" customHeight="1">
      <c r="A95" s="581" t="s">
        <v>607</v>
      </c>
      <c r="B95" s="582"/>
      <c r="C95" s="582"/>
      <c r="D95" s="583"/>
      <c r="E95" s="592"/>
      <c r="F95" s="590"/>
      <c r="G95" s="590"/>
      <c r="H95" s="590"/>
      <c r="I95" s="590"/>
      <c r="J95" s="590"/>
      <c r="K95" s="590"/>
      <c r="L95" s="590"/>
      <c r="M95" s="590"/>
      <c r="N95" s="591"/>
    </row>
    <row r="96" spans="1:14" ht="15.75" customHeight="1">
      <c r="A96" s="581" t="s">
        <v>608</v>
      </c>
      <c r="B96" s="582"/>
      <c r="C96" s="582"/>
      <c r="D96" s="583"/>
      <c r="E96" s="592"/>
      <c r="F96" s="590"/>
      <c r="G96" s="590"/>
      <c r="H96" s="590"/>
      <c r="I96" s="590"/>
      <c r="J96" s="590"/>
      <c r="K96" s="590"/>
      <c r="L96" s="590"/>
      <c r="M96" s="590"/>
      <c r="N96" s="591"/>
    </row>
    <row r="97" spans="1:14" ht="15.75" customHeight="1">
      <c r="A97" s="581" t="s">
        <v>584</v>
      </c>
      <c r="B97" s="582"/>
      <c r="C97" s="582"/>
      <c r="D97" s="583"/>
      <c r="E97" s="592"/>
      <c r="F97" s="590"/>
      <c r="G97" s="590"/>
      <c r="H97" s="590"/>
      <c r="I97" s="590"/>
      <c r="J97" s="590"/>
      <c r="K97" s="590"/>
      <c r="L97" s="590"/>
      <c r="M97" s="590"/>
      <c r="N97" s="591"/>
    </row>
    <row r="98" spans="1:14" ht="15.75" customHeight="1">
      <c r="A98" s="31"/>
      <c r="B98" s="31"/>
      <c r="C98" s="31"/>
      <c r="D98" s="31"/>
      <c r="E98" s="31"/>
      <c r="F98" s="31"/>
      <c r="G98" s="31"/>
      <c r="H98" s="31"/>
      <c r="I98" s="31"/>
      <c r="J98" s="31"/>
      <c r="K98" s="31"/>
      <c r="L98" s="31"/>
      <c r="M98" s="31"/>
      <c r="N98" s="31"/>
    </row>
    <row r="99" spans="1:14" ht="15.75" customHeight="1">
      <c r="A99" s="581" t="s">
        <v>615</v>
      </c>
      <c r="B99" s="584"/>
      <c r="C99" s="584"/>
      <c r="D99" s="584"/>
      <c r="E99" s="584"/>
      <c r="F99" s="584"/>
      <c r="G99" s="584"/>
      <c r="H99" s="584"/>
      <c r="I99" s="584"/>
      <c r="J99" s="584"/>
      <c r="K99" s="584"/>
      <c r="L99" s="584"/>
      <c r="M99" s="584"/>
      <c r="N99" s="585"/>
    </row>
    <row r="100" spans="1:14" ht="15.75" customHeight="1">
      <c r="A100" s="661"/>
      <c r="B100" s="662"/>
      <c r="C100" s="662"/>
      <c r="D100" s="662"/>
      <c r="E100" s="662"/>
      <c r="F100" s="662"/>
      <c r="G100" s="662"/>
      <c r="H100" s="662"/>
      <c r="I100" s="662"/>
      <c r="J100" s="662"/>
      <c r="K100" s="662"/>
      <c r="L100" s="662"/>
      <c r="M100" s="662"/>
      <c r="N100" s="663"/>
    </row>
    <row r="101" spans="1:14" ht="15.75" customHeight="1">
      <c r="A101" s="664"/>
      <c r="B101" s="665"/>
      <c r="C101" s="665"/>
      <c r="D101" s="665"/>
      <c r="E101" s="665"/>
      <c r="F101" s="665"/>
      <c r="G101" s="665"/>
      <c r="H101" s="665"/>
      <c r="I101" s="665"/>
      <c r="J101" s="665"/>
      <c r="K101" s="665"/>
      <c r="L101" s="665"/>
      <c r="M101" s="665"/>
      <c r="N101" s="666"/>
    </row>
    <row r="102" spans="1:14" ht="15.75" customHeight="1">
      <c r="A102" s="664"/>
      <c r="B102" s="665"/>
      <c r="C102" s="665"/>
      <c r="D102" s="665"/>
      <c r="E102" s="665"/>
      <c r="F102" s="665"/>
      <c r="G102" s="665"/>
      <c r="H102" s="665"/>
      <c r="I102" s="665"/>
      <c r="J102" s="665"/>
      <c r="K102" s="665"/>
      <c r="L102" s="665"/>
      <c r="M102" s="665"/>
      <c r="N102" s="666"/>
    </row>
    <row r="103" spans="1:14" ht="15.75" customHeight="1">
      <c r="A103" s="664"/>
      <c r="B103" s="665"/>
      <c r="C103" s="665"/>
      <c r="D103" s="665"/>
      <c r="E103" s="665"/>
      <c r="F103" s="665"/>
      <c r="G103" s="665"/>
      <c r="H103" s="665"/>
      <c r="I103" s="665"/>
      <c r="J103" s="665"/>
      <c r="K103" s="665"/>
      <c r="L103" s="665"/>
      <c r="M103" s="665"/>
      <c r="N103" s="666"/>
    </row>
    <row r="104" spans="1:14" ht="15.75" customHeight="1">
      <c r="A104" s="664"/>
      <c r="B104" s="665"/>
      <c r="C104" s="665"/>
      <c r="D104" s="665"/>
      <c r="E104" s="665"/>
      <c r="F104" s="665"/>
      <c r="G104" s="665"/>
      <c r="H104" s="665"/>
      <c r="I104" s="665"/>
      <c r="J104" s="665"/>
      <c r="K104" s="665"/>
      <c r="L104" s="665"/>
      <c r="M104" s="665"/>
      <c r="N104" s="666"/>
    </row>
    <row r="105" spans="1:14" ht="15.75" customHeight="1">
      <c r="A105" s="664"/>
      <c r="B105" s="665"/>
      <c r="C105" s="665"/>
      <c r="D105" s="665"/>
      <c r="E105" s="665"/>
      <c r="F105" s="665"/>
      <c r="G105" s="665"/>
      <c r="H105" s="665"/>
      <c r="I105" s="665"/>
      <c r="J105" s="665"/>
      <c r="K105" s="665"/>
      <c r="L105" s="665"/>
      <c r="M105" s="665"/>
      <c r="N105" s="666"/>
    </row>
    <row r="106" spans="1:14" ht="15.75" customHeight="1">
      <c r="A106" s="667"/>
      <c r="B106" s="668"/>
      <c r="C106" s="668"/>
      <c r="D106" s="668"/>
      <c r="E106" s="668"/>
      <c r="F106" s="668"/>
      <c r="G106" s="668"/>
      <c r="H106" s="668"/>
      <c r="I106" s="668"/>
      <c r="J106" s="668"/>
      <c r="K106" s="668"/>
      <c r="L106" s="668"/>
      <c r="M106" s="668"/>
      <c r="N106" s="669"/>
    </row>
    <row r="107" spans="1:14" ht="15.75" customHeight="1">
      <c r="A107" s="31"/>
      <c r="B107" s="31"/>
      <c r="C107" s="31"/>
      <c r="D107" s="31"/>
      <c r="E107" s="31"/>
      <c r="F107" s="31"/>
      <c r="G107" s="31"/>
      <c r="H107" s="31"/>
      <c r="I107" s="31"/>
      <c r="J107" s="31"/>
      <c r="K107" s="31"/>
      <c r="L107" s="31"/>
      <c r="M107" s="31"/>
      <c r="N107" s="31"/>
    </row>
    <row r="108" spans="1:14" ht="36" customHeight="1">
      <c r="A108" s="499" t="s">
        <v>686</v>
      </c>
      <c r="B108" s="534"/>
      <c r="C108" s="534"/>
      <c r="D108" s="534"/>
      <c r="E108" s="534"/>
      <c r="F108" s="534"/>
      <c r="G108" s="534"/>
      <c r="H108" s="534"/>
      <c r="I108" s="534"/>
      <c r="J108" s="534"/>
      <c r="K108" s="534"/>
      <c r="L108" s="534"/>
      <c r="M108" s="534"/>
      <c r="N108" s="535"/>
    </row>
    <row r="109" spans="1:14" ht="15.75" customHeight="1">
      <c r="A109" s="661"/>
      <c r="B109" s="662"/>
      <c r="C109" s="662"/>
      <c r="D109" s="662"/>
      <c r="E109" s="662"/>
      <c r="F109" s="662"/>
      <c r="G109" s="662"/>
      <c r="H109" s="662"/>
      <c r="I109" s="662"/>
      <c r="J109" s="662"/>
      <c r="K109" s="662"/>
      <c r="L109" s="662"/>
      <c r="M109" s="662"/>
      <c r="N109" s="663"/>
    </row>
    <row r="110" spans="1:14" ht="15.75" customHeight="1">
      <c r="A110" s="664"/>
      <c r="B110" s="665"/>
      <c r="C110" s="665"/>
      <c r="D110" s="665"/>
      <c r="E110" s="665"/>
      <c r="F110" s="665"/>
      <c r="G110" s="665"/>
      <c r="H110" s="665"/>
      <c r="I110" s="665"/>
      <c r="J110" s="665"/>
      <c r="K110" s="665"/>
      <c r="L110" s="665"/>
      <c r="M110" s="665"/>
      <c r="N110" s="666"/>
    </row>
    <row r="111" spans="1:14" ht="15.75" customHeight="1">
      <c r="A111" s="664"/>
      <c r="B111" s="665"/>
      <c r="C111" s="665"/>
      <c r="D111" s="665"/>
      <c r="E111" s="665"/>
      <c r="F111" s="665"/>
      <c r="G111" s="665"/>
      <c r="H111" s="665"/>
      <c r="I111" s="665"/>
      <c r="J111" s="665"/>
      <c r="K111" s="665"/>
      <c r="L111" s="665"/>
      <c r="M111" s="665"/>
      <c r="N111" s="666"/>
    </row>
    <row r="112" spans="1:14" ht="15.75" customHeight="1">
      <c r="A112" s="664"/>
      <c r="B112" s="665"/>
      <c r="C112" s="665"/>
      <c r="D112" s="665"/>
      <c r="E112" s="665"/>
      <c r="F112" s="665"/>
      <c r="G112" s="665"/>
      <c r="H112" s="665"/>
      <c r="I112" s="665"/>
      <c r="J112" s="665"/>
      <c r="K112" s="665"/>
      <c r="L112" s="665"/>
      <c r="M112" s="665"/>
      <c r="N112" s="666"/>
    </row>
    <row r="113" spans="1:14" ht="15.75" customHeight="1">
      <c r="A113" s="664"/>
      <c r="B113" s="665"/>
      <c r="C113" s="665"/>
      <c r="D113" s="665"/>
      <c r="E113" s="665"/>
      <c r="F113" s="665"/>
      <c r="G113" s="665"/>
      <c r="H113" s="665"/>
      <c r="I113" s="665"/>
      <c r="J113" s="665"/>
      <c r="K113" s="665"/>
      <c r="L113" s="665"/>
      <c r="M113" s="665"/>
      <c r="N113" s="666"/>
    </row>
    <row r="114" spans="1:14" ht="15.75" customHeight="1">
      <c r="A114" s="664"/>
      <c r="B114" s="665"/>
      <c r="C114" s="665"/>
      <c r="D114" s="665"/>
      <c r="E114" s="665"/>
      <c r="F114" s="665"/>
      <c r="G114" s="665"/>
      <c r="H114" s="665"/>
      <c r="I114" s="665"/>
      <c r="J114" s="665"/>
      <c r="K114" s="665"/>
      <c r="L114" s="665"/>
      <c r="M114" s="665"/>
      <c r="N114" s="666"/>
    </row>
    <row r="115" spans="1:14" ht="15.75" customHeight="1">
      <c r="A115" s="667"/>
      <c r="B115" s="668"/>
      <c r="C115" s="668"/>
      <c r="D115" s="668"/>
      <c r="E115" s="668"/>
      <c r="F115" s="668"/>
      <c r="G115" s="668"/>
      <c r="H115" s="668"/>
      <c r="I115" s="668"/>
      <c r="J115" s="668"/>
      <c r="K115" s="668"/>
      <c r="L115" s="668"/>
      <c r="M115" s="668"/>
      <c r="N115" s="669"/>
    </row>
    <row r="116" spans="1:14" ht="14.25">
      <c r="A116" s="31"/>
      <c r="B116" s="31"/>
      <c r="C116" s="31"/>
      <c r="D116" s="31"/>
      <c r="E116" s="31"/>
      <c r="F116" s="31"/>
      <c r="G116" s="31"/>
      <c r="H116" s="31"/>
      <c r="I116" s="31"/>
      <c r="J116" s="31"/>
      <c r="K116" s="31"/>
      <c r="L116" s="31"/>
      <c r="M116" s="31"/>
      <c r="N116" s="31"/>
    </row>
    <row r="117" spans="1:14" ht="14.25">
      <c r="A117" s="31"/>
      <c r="B117" s="31"/>
      <c r="C117" s="31"/>
      <c r="D117" s="31"/>
      <c r="E117" s="31"/>
      <c r="F117" s="31"/>
      <c r="G117" s="31"/>
      <c r="H117" s="31"/>
      <c r="I117" s="31"/>
      <c r="J117" s="31"/>
      <c r="K117" s="31"/>
      <c r="L117" s="31"/>
      <c r="M117" s="31"/>
      <c r="N117" s="31"/>
    </row>
    <row r="118" spans="1:14" ht="14.25">
      <c r="A118" s="31"/>
      <c r="B118" s="31"/>
      <c r="C118" s="31"/>
      <c r="D118" s="31"/>
      <c r="E118" s="31"/>
      <c r="F118" s="31"/>
      <c r="G118" s="31"/>
      <c r="H118" s="31"/>
      <c r="I118" s="31"/>
      <c r="J118" s="31"/>
      <c r="K118" s="31"/>
      <c r="L118" s="31"/>
      <c r="M118" s="31"/>
      <c r="N118" s="31"/>
    </row>
    <row r="119" spans="1:14" ht="14.25">
      <c r="A119" s="31"/>
      <c r="B119" s="31"/>
      <c r="C119" s="31"/>
      <c r="D119" s="31"/>
      <c r="E119" s="31"/>
      <c r="F119" s="31"/>
      <c r="G119" s="31"/>
      <c r="H119" s="31"/>
      <c r="I119" s="31"/>
      <c r="J119" s="31"/>
      <c r="K119" s="31"/>
      <c r="L119" s="31"/>
      <c r="M119" s="31"/>
      <c r="N119" s="31"/>
    </row>
    <row r="120" spans="1:14" ht="14.25">
      <c r="A120" s="31"/>
      <c r="B120" s="31"/>
      <c r="C120" s="31"/>
      <c r="D120" s="31"/>
      <c r="E120" s="31"/>
      <c r="F120" s="31"/>
      <c r="G120" s="31"/>
      <c r="H120" s="31"/>
      <c r="I120" s="31"/>
      <c r="J120" s="31"/>
      <c r="K120" s="31"/>
      <c r="L120" s="31"/>
      <c r="M120" s="31"/>
      <c r="N120" s="31"/>
    </row>
    <row r="121" spans="1:14" ht="14.25">
      <c r="A121" s="31"/>
      <c r="B121" s="31"/>
      <c r="C121" s="31"/>
      <c r="D121" s="31"/>
      <c r="E121" s="31"/>
      <c r="F121" s="31"/>
      <c r="G121" s="31"/>
      <c r="H121" s="31"/>
      <c r="I121" s="31"/>
      <c r="J121" s="31"/>
      <c r="K121" s="31"/>
      <c r="L121" s="31"/>
      <c r="M121" s="31"/>
      <c r="N121" s="31"/>
    </row>
    <row r="122" spans="1:14" ht="14.25">
      <c r="A122" s="31"/>
      <c r="B122" s="31"/>
      <c r="C122" s="31"/>
      <c r="D122" s="31"/>
      <c r="E122" s="31"/>
      <c r="F122" s="31"/>
      <c r="G122" s="31"/>
      <c r="H122" s="31"/>
      <c r="I122" s="31"/>
      <c r="J122" s="31"/>
      <c r="K122" s="31"/>
      <c r="L122" s="31"/>
      <c r="M122" s="31"/>
      <c r="N122" s="31"/>
    </row>
    <row r="123" spans="1:14" ht="14.25">
      <c r="A123" s="31"/>
      <c r="B123" s="31"/>
      <c r="C123" s="31"/>
      <c r="D123" s="31"/>
      <c r="E123" s="31"/>
      <c r="F123" s="31"/>
      <c r="G123" s="31"/>
      <c r="H123" s="31"/>
      <c r="I123" s="31"/>
      <c r="J123" s="31"/>
      <c r="K123" s="31"/>
      <c r="L123" s="31"/>
      <c r="M123" s="31"/>
      <c r="N123" s="31"/>
    </row>
    <row r="124" spans="1:14" ht="14.25">
      <c r="A124" s="31"/>
      <c r="B124" s="31"/>
      <c r="C124" s="31"/>
      <c r="D124" s="31"/>
      <c r="E124" s="31"/>
      <c r="F124" s="31"/>
      <c r="G124" s="31"/>
      <c r="H124" s="31"/>
      <c r="I124" s="31"/>
      <c r="J124" s="31"/>
      <c r="K124" s="31"/>
      <c r="L124" s="31"/>
      <c r="M124" s="31"/>
      <c r="N124" s="31"/>
    </row>
    <row r="125" spans="1:14" ht="14.25">
      <c r="A125" s="31"/>
      <c r="B125" s="31"/>
      <c r="C125" s="31"/>
      <c r="D125" s="31"/>
      <c r="E125" s="31"/>
      <c r="F125" s="31"/>
      <c r="G125" s="31"/>
      <c r="H125" s="31"/>
      <c r="I125" s="31"/>
      <c r="J125" s="31"/>
      <c r="K125" s="31"/>
      <c r="L125" s="31"/>
      <c r="M125" s="31"/>
      <c r="N125" s="31"/>
    </row>
    <row r="126" spans="1:14" ht="14.25">
      <c r="A126" s="31"/>
      <c r="B126" s="31"/>
      <c r="C126" s="31"/>
      <c r="D126" s="31"/>
      <c r="E126" s="31"/>
      <c r="F126" s="31"/>
      <c r="G126" s="31"/>
      <c r="H126" s="31"/>
      <c r="I126" s="31"/>
      <c r="J126" s="31"/>
      <c r="K126" s="31"/>
      <c r="L126" s="31"/>
      <c r="M126" s="31"/>
      <c r="N126" s="31"/>
    </row>
    <row r="127" spans="1:14" ht="49.5" customHeight="1">
      <c r="A127" s="31"/>
      <c r="B127" s="31"/>
      <c r="C127" s="31"/>
      <c r="D127" s="31"/>
      <c r="E127" s="31"/>
      <c r="F127" s="31"/>
      <c r="G127" s="31"/>
      <c r="H127" s="31"/>
      <c r="I127" s="31"/>
      <c r="J127" s="31"/>
      <c r="K127" s="31"/>
      <c r="L127" s="31"/>
      <c r="M127" s="31"/>
      <c r="N127" s="31"/>
    </row>
    <row r="128" spans="1:14" ht="15" customHeight="1">
      <c r="A128" s="31"/>
      <c r="B128" s="31"/>
      <c r="C128" s="31"/>
      <c r="D128" s="31"/>
      <c r="E128" s="31"/>
      <c r="F128" s="31"/>
      <c r="G128" s="31"/>
      <c r="H128" s="31"/>
      <c r="I128" s="31"/>
      <c r="J128" s="31"/>
      <c r="K128" s="31"/>
      <c r="L128" s="31"/>
      <c r="M128" s="31"/>
      <c r="N128" s="31"/>
    </row>
    <row r="129" spans="1:14" ht="30.75" customHeight="1">
      <c r="A129" s="31"/>
      <c r="B129" s="31"/>
      <c r="C129" s="31"/>
      <c r="D129" s="31"/>
      <c r="E129" s="31"/>
      <c r="F129" s="31"/>
      <c r="G129" s="31"/>
      <c r="H129" s="31"/>
      <c r="I129" s="31"/>
      <c r="J129" s="31"/>
      <c r="K129" s="31"/>
      <c r="L129" s="31"/>
      <c r="M129" s="31"/>
      <c r="N129" s="31"/>
    </row>
    <row r="130" ht="30" customHeight="1"/>
    <row r="131" ht="15" customHeight="1"/>
    <row r="133" ht="29.25" customHeight="1"/>
    <row r="134" ht="15" customHeight="1"/>
    <row r="135" ht="15" customHeight="1"/>
  </sheetData>
  <sheetProtection/>
  <mergeCells count="201">
    <mergeCell ref="E39:N39"/>
    <mergeCell ref="A1:G1"/>
    <mergeCell ref="A5:D5"/>
    <mergeCell ref="E5:N5"/>
    <mergeCell ref="A8:D8"/>
    <mergeCell ref="E8:N8"/>
    <mergeCell ref="A36:D36"/>
    <mergeCell ref="E36:N36"/>
    <mergeCell ref="A6:D6"/>
    <mergeCell ref="E6:N6"/>
    <mergeCell ref="A41:D41"/>
    <mergeCell ref="E41:N41"/>
    <mergeCell ref="A9:D9"/>
    <mergeCell ref="E9:N9"/>
    <mergeCell ref="A33:N33"/>
    <mergeCell ref="A37:D37"/>
    <mergeCell ref="E37:N37"/>
    <mergeCell ref="A38:D38"/>
    <mergeCell ref="E38:N38"/>
    <mergeCell ref="A39:D39"/>
    <mergeCell ref="E7:N7"/>
    <mergeCell ref="A11:D11"/>
    <mergeCell ref="E11:N11"/>
    <mergeCell ref="A12:D12"/>
    <mergeCell ref="E12:N12"/>
    <mergeCell ref="A15:N15"/>
    <mergeCell ref="A7:D7"/>
    <mergeCell ref="A16:C16"/>
    <mergeCell ref="A17:C17"/>
    <mergeCell ref="A18:C18"/>
    <mergeCell ref="A19:C19"/>
    <mergeCell ref="A20:C20"/>
    <mergeCell ref="A21:C21"/>
    <mergeCell ref="A22:C22"/>
    <mergeCell ref="A23:C23"/>
    <mergeCell ref="A24:C24"/>
    <mergeCell ref="A25:C25"/>
    <mergeCell ref="A26:C26"/>
    <mergeCell ref="D16:E16"/>
    <mergeCell ref="D17:E17"/>
    <mergeCell ref="D18:E18"/>
    <mergeCell ref="D19:E19"/>
    <mergeCell ref="D20:E20"/>
    <mergeCell ref="D21:E21"/>
    <mergeCell ref="D22:E22"/>
    <mergeCell ref="D23:E23"/>
    <mergeCell ref="D24:E24"/>
    <mergeCell ref="D25:E25"/>
    <mergeCell ref="D26:E26"/>
    <mergeCell ref="F16:G16"/>
    <mergeCell ref="F17:G17"/>
    <mergeCell ref="F18:G18"/>
    <mergeCell ref="F19:G19"/>
    <mergeCell ref="F20:G20"/>
    <mergeCell ref="F21:G21"/>
    <mergeCell ref="F22:G22"/>
    <mergeCell ref="F23:G23"/>
    <mergeCell ref="F24:G24"/>
    <mergeCell ref="F25:G25"/>
    <mergeCell ref="F26:G26"/>
    <mergeCell ref="H16:I16"/>
    <mergeCell ref="H17:I17"/>
    <mergeCell ref="H18:I18"/>
    <mergeCell ref="H19:I19"/>
    <mergeCell ref="H20:I20"/>
    <mergeCell ref="H21:I21"/>
    <mergeCell ref="H22:I22"/>
    <mergeCell ref="H23:I23"/>
    <mergeCell ref="H24:I24"/>
    <mergeCell ref="H25:I25"/>
    <mergeCell ref="H26:I26"/>
    <mergeCell ref="J16:N16"/>
    <mergeCell ref="J17:N17"/>
    <mergeCell ref="J18:N18"/>
    <mergeCell ref="J19:N19"/>
    <mergeCell ref="J20:N20"/>
    <mergeCell ref="J21:N21"/>
    <mergeCell ref="E30:N30"/>
    <mergeCell ref="A31:D31"/>
    <mergeCell ref="E31:N31"/>
    <mergeCell ref="J22:N22"/>
    <mergeCell ref="J23:N23"/>
    <mergeCell ref="J24:N24"/>
    <mergeCell ref="J25:N25"/>
    <mergeCell ref="J26:N26"/>
    <mergeCell ref="A28:D28"/>
    <mergeCell ref="E28:N28"/>
    <mergeCell ref="A32:D32"/>
    <mergeCell ref="E32:N32"/>
    <mergeCell ref="A10:N10"/>
    <mergeCell ref="A14:N14"/>
    <mergeCell ref="A13:D13"/>
    <mergeCell ref="E13:N13"/>
    <mergeCell ref="A27:N27"/>
    <mergeCell ref="A29:D29"/>
    <mergeCell ref="E29:N29"/>
    <mergeCell ref="A30:D30"/>
    <mergeCell ref="A34:N34"/>
    <mergeCell ref="A43:D43"/>
    <mergeCell ref="E43:N43"/>
    <mergeCell ref="A44:D44"/>
    <mergeCell ref="E44:N44"/>
    <mergeCell ref="A45:D45"/>
    <mergeCell ref="E45:N45"/>
    <mergeCell ref="A35:N35"/>
    <mergeCell ref="A40:D40"/>
    <mergeCell ref="E40:N40"/>
    <mergeCell ref="A46:D46"/>
    <mergeCell ref="E46:N46"/>
    <mergeCell ref="A47:D47"/>
    <mergeCell ref="E47:N47"/>
    <mergeCell ref="A48:D48"/>
    <mergeCell ref="E48:N48"/>
    <mergeCell ref="A50:D50"/>
    <mergeCell ref="E50:N50"/>
    <mergeCell ref="A51:D51"/>
    <mergeCell ref="E51:N51"/>
    <mergeCell ref="A52:D52"/>
    <mergeCell ref="E52:N52"/>
    <mergeCell ref="A53:D53"/>
    <mergeCell ref="E53:N53"/>
    <mergeCell ref="A54:D54"/>
    <mergeCell ref="E54:N54"/>
    <mergeCell ref="A55:D55"/>
    <mergeCell ref="E55:N55"/>
    <mergeCell ref="A57:D57"/>
    <mergeCell ref="E57:N57"/>
    <mergeCell ref="A58:D58"/>
    <mergeCell ref="E58:N58"/>
    <mergeCell ref="A59:D59"/>
    <mergeCell ref="E59:N59"/>
    <mergeCell ref="A60:D60"/>
    <mergeCell ref="E60:N60"/>
    <mergeCell ref="A61:D61"/>
    <mergeCell ref="E61:N61"/>
    <mergeCell ref="A62:D62"/>
    <mergeCell ref="E62:N62"/>
    <mergeCell ref="A64:D64"/>
    <mergeCell ref="E64:N64"/>
    <mergeCell ref="A65:D65"/>
    <mergeCell ref="E65:N65"/>
    <mergeCell ref="A66:D66"/>
    <mergeCell ref="E66:N66"/>
    <mergeCell ref="A67:D67"/>
    <mergeCell ref="E67:N67"/>
    <mergeCell ref="A68:D68"/>
    <mergeCell ref="E68:N68"/>
    <mergeCell ref="A69:D69"/>
    <mergeCell ref="E69:N69"/>
    <mergeCell ref="A71:D71"/>
    <mergeCell ref="E71:N71"/>
    <mergeCell ref="A72:D72"/>
    <mergeCell ref="E72:N72"/>
    <mergeCell ref="A73:D73"/>
    <mergeCell ref="E73:N73"/>
    <mergeCell ref="A74:D74"/>
    <mergeCell ref="E74:N74"/>
    <mergeCell ref="A75:D75"/>
    <mergeCell ref="E75:N75"/>
    <mergeCell ref="A76:D76"/>
    <mergeCell ref="E76:N76"/>
    <mergeCell ref="A78:D78"/>
    <mergeCell ref="E78:N78"/>
    <mergeCell ref="A79:D79"/>
    <mergeCell ref="E79:N79"/>
    <mergeCell ref="A80:D80"/>
    <mergeCell ref="E80:N80"/>
    <mergeCell ref="A81:D81"/>
    <mergeCell ref="E81:N81"/>
    <mergeCell ref="A82:D82"/>
    <mergeCell ref="E82:N82"/>
    <mergeCell ref="A83:D83"/>
    <mergeCell ref="E83:N83"/>
    <mergeCell ref="A85:D85"/>
    <mergeCell ref="E85:N85"/>
    <mergeCell ref="A86:D86"/>
    <mergeCell ref="E86:N86"/>
    <mergeCell ref="A87:D87"/>
    <mergeCell ref="E87:N87"/>
    <mergeCell ref="A88:D88"/>
    <mergeCell ref="E88:N88"/>
    <mergeCell ref="A89:D89"/>
    <mergeCell ref="E89:N89"/>
    <mergeCell ref="A90:D90"/>
    <mergeCell ref="E90:N90"/>
    <mergeCell ref="A92:D92"/>
    <mergeCell ref="E92:N92"/>
    <mergeCell ref="A93:D93"/>
    <mergeCell ref="E93:N93"/>
    <mergeCell ref="A94:D94"/>
    <mergeCell ref="E94:N94"/>
    <mergeCell ref="A99:N99"/>
    <mergeCell ref="A100:N106"/>
    <mergeCell ref="A108:N108"/>
    <mergeCell ref="A109:N115"/>
    <mergeCell ref="A95:D95"/>
    <mergeCell ref="E95:N95"/>
    <mergeCell ref="A96:D96"/>
    <mergeCell ref="E96:N96"/>
    <mergeCell ref="A97:D97"/>
    <mergeCell ref="E97:N97"/>
  </mergeCells>
  <printOptions/>
  <pageMargins left="0.7" right="0.7" top="0.75" bottom="0.75" header="0.3" footer="0.3"/>
  <pageSetup fitToHeight="0" fitToWidth="1" horizontalDpi="600" verticalDpi="600" orientation="landscape" scale="82" r:id="rId1"/>
  <rowBreaks count="3" manualBreakCount="3">
    <brk id="33" max="255" man="1"/>
    <brk id="70" max="255" man="1"/>
    <brk id="98" max="255"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M80"/>
  <sheetViews>
    <sheetView view="pageBreakPreview" zoomScale="115" zoomScaleNormal="85" zoomScaleSheetLayoutView="115" zoomScalePageLayoutView="0" workbookViewId="0" topLeftCell="A61">
      <selection activeCell="A59" sqref="A59:K63"/>
    </sheetView>
  </sheetViews>
  <sheetFormatPr defaultColWidth="9.140625" defaultRowHeight="15"/>
  <cols>
    <col min="1" max="1" width="15.8515625" style="0" customWidth="1"/>
    <col min="3" max="3" width="12.421875" style="0" customWidth="1"/>
    <col min="4" max="11" width="18.57421875" style="0" customWidth="1"/>
  </cols>
  <sheetData>
    <row r="1" spans="1:4" ht="30" customHeight="1">
      <c r="A1" s="95" t="str">
        <f>Instructions!A1</f>
        <v>Project Name - Applicant Name</v>
      </c>
      <c r="B1" s="30"/>
      <c r="C1" s="30"/>
      <c r="D1" s="30"/>
    </row>
    <row r="2" spans="1:11" ht="15">
      <c r="A2" s="32" t="s">
        <v>526</v>
      </c>
      <c r="B2" s="31"/>
      <c r="C2" s="31"/>
      <c r="D2" s="31"/>
      <c r="E2" s="31"/>
      <c r="F2" s="31"/>
      <c r="G2" s="31"/>
      <c r="H2" s="31"/>
      <c r="I2" s="31"/>
      <c r="J2" s="31"/>
      <c r="K2" s="31"/>
    </row>
    <row r="3" spans="1:11" ht="14.25">
      <c r="A3" s="31"/>
      <c r="B3" s="31"/>
      <c r="C3" s="31"/>
      <c r="D3" s="31"/>
      <c r="E3" s="31"/>
      <c r="F3" s="31"/>
      <c r="G3" s="31"/>
      <c r="H3" s="31"/>
      <c r="I3" s="31"/>
      <c r="J3" s="31"/>
      <c r="K3" s="31"/>
    </row>
    <row r="4" spans="1:11" ht="15">
      <c r="A4" s="700" t="s">
        <v>719</v>
      </c>
      <c r="B4" s="701"/>
      <c r="C4" s="701"/>
      <c r="D4" s="701"/>
      <c r="E4" s="701"/>
      <c r="F4" s="701"/>
      <c r="G4" s="701"/>
      <c r="H4" s="701"/>
      <c r="I4" s="701"/>
      <c r="J4" s="701"/>
      <c r="K4" s="702"/>
    </row>
    <row r="5" spans="1:11" ht="14.25">
      <c r="A5" s="31"/>
      <c r="B5" s="31"/>
      <c r="C5" s="31"/>
      <c r="D5" s="31"/>
      <c r="E5" s="31"/>
      <c r="F5" s="31"/>
      <c r="G5" s="31"/>
      <c r="H5" s="31"/>
      <c r="I5" s="31"/>
      <c r="J5" s="31"/>
      <c r="K5" s="31"/>
    </row>
    <row r="6" spans="1:11" ht="14.25">
      <c r="A6" s="31"/>
      <c r="B6" s="31"/>
      <c r="C6" s="31"/>
      <c r="D6" s="31"/>
      <c r="E6" s="31"/>
      <c r="F6" s="31"/>
      <c r="G6" s="31"/>
      <c r="H6" s="31"/>
      <c r="I6" s="31"/>
      <c r="J6" s="31"/>
      <c r="K6" s="31"/>
    </row>
    <row r="7" spans="1:11" s="29" customFormat="1" ht="14.25">
      <c r="A7" s="96"/>
      <c r="B7" s="96"/>
      <c r="C7" s="96"/>
      <c r="D7" s="688" t="s">
        <v>534</v>
      </c>
      <c r="E7" s="709"/>
      <c r="F7" s="709"/>
      <c r="G7" s="709"/>
      <c r="H7" s="709"/>
      <c r="I7" s="689"/>
      <c r="J7" s="96"/>
      <c r="K7" s="96"/>
    </row>
    <row r="8" spans="1:11" s="29" customFormat="1" ht="14.25">
      <c r="A8" s="706" t="s">
        <v>121</v>
      </c>
      <c r="B8" s="707"/>
      <c r="C8" s="708"/>
      <c r="D8" s="710" t="s">
        <v>658</v>
      </c>
      <c r="E8" s="711"/>
      <c r="F8" s="710" t="s">
        <v>535</v>
      </c>
      <c r="G8" s="711"/>
      <c r="H8" s="710"/>
      <c r="I8" s="711"/>
      <c r="J8" s="96"/>
      <c r="K8" s="96"/>
    </row>
    <row r="9" spans="1:11" ht="14.25">
      <c r="A9" s="682" t="s">
        <v>530</v>
      </c>
      <c r="B9" s="683"/>
      <c r="C9" s="684"/>
      <c r="D9" s="685"/>
      <c r="E9" s="686"/>
      <c r="F9" s="685"/>
      <c r="G9" s="686"/>
      <c r="H9" s="685"/>
      <c r="I9" s="686"/>
      <c r="J9" s="31"/>
      <c r="K9" s="31"/>
    </row>
    <row r="10" spans="1:11" ht="14.25">
      <c r="A10" s="682" t="s">
        <v>527</v>
      </c>
      <c r="B10" s="683"/>
      <c r="C10" s="684"/>
      <c r="D10" s="685"/>
      <c r="E10" s="686"/>
      <c r="F10" s="685"/>
      <c r="G10" s="686"/>
      <c r="H10" s="685"/>
      <c r="I10" s="686"/>
      <c r="J10" s="31"/>
      <c r="K10" s="31"/>
    </row>
    <row r="11" spans="1:11" ht="14.25">
      <c r="A11" s="682" t="s">
        <v>528</v>
      </c>
      <c r="B11" s="683"/>
      <c r="C11" s="684"/>
      <c r="D11" s="685"/>
      <c r="E11" s="686"/>
      <c r="F11" s="685"/>
      <c r="G11" s="686"/>
      <c r="H11" s="685"/>
      <c r="I11" s="686"/>
      <c r="J11" s="31"/>
      <c r="K11" s="31"/>
    </row>
    <row r="12" spans="1:11" ht="14.25">
      <c r="A12" s="682" t="s">
        <v>529</v>
      </c>
      <c r="B12" s="683"/>
      <c r="C12" s="684"/>
      <c r="D12" s="685"/>
      <c r="E12" s="686"/>
      <c r="F12" s="685"/>
      <c r="G12" s="686"/>
      <c r="H12" s="685"/>
      <c r="I12" s="686"/>
      <c r="J12" s="31"/>
      <c r="K12" s="31"/>
    </row>
    <row r="13" spans="1:11" ht="14.25">
      <c r="A13" s="682" t="s">
        <v>531</v>
      </c>
      <c r="B13" s="683"/>
      <c r="C13" s="684"/>
      <c r="D13" s="685"/>
      <c r="E13" s="686"/>
      <c r="F13" s="685"/>
      <c r="G13" s="686"/>
      <c r="H13" s="685"/>
      <c r="I13" s="686"/>
      <c r="J13" s="31"/>
      <c r="K13" s="31"/>
    </row>
    <row r="14" spans="1:11" ht="14.25">
      <c r="A14" s="682" t="s">
        <v>532</v>
      </c>
      <c r="B14" s="683"/>
      <c r="C14" s="684"/>
      <c r="D14" s="685"/>
      <c r="E14" s="686"/>
      <c r="F14" s="685"/>
      <c r="G14" s="686"/>
      <c r="H14" s="685"/>
      <c r="I14" s="686"/>
      <c r="J14" s="31"/>
      <c r="K14" s="31"/>
    </row>
    <row r="15" spans="1:11" s="29" customFormat="1" ht="14.25">
      <c r="A15" s="706" t="s">
        <v>533</v>
      </c>
      <c r="B15" s="707"/>
      <c r="C15" s="708"/>
      <c r="D15" s="688">
        <f>SUM(D9:E14)</f>
        <v>0</v>
      </c>
      <c r="E15" s="689"/>
      <c r="F15" s="688">
        <f>SUM(F9:G14)</f>
        <v>0</v>
      </c>
      <c r="G15" s="689"/>
      <c r="H15" s="688">
        <f>SUM(H9:I14)</f>
        <v>0</v>
      </c>
      <c r="I15" s="689"/>
      <c r="J15" s="96"/>
      <c r="K15" s="96"/>
    </row>
    <row r="16" spans="1:11" ht="14.25">
      <c r="A16" s="31"/>
      <c r="B16" s="31"/>
      <c r="C16" s="31"/>
      <c r="D16" s="31"/>
      <c r="E16" s="31"/>
      <c r="F16" s="31"/>
      <c r="G16" s="31"/>
      <c r="H16" s="31"/>
      <c r="I16" s="31"/>
      <c r="J16" s="31"/>
      <c r="K16" s="31"/>
    </row>
    <row r="17" spans="1:11" ht="14.25">
      <c r="A17" s="496" t="s">
        <v>706</v>
      </c>
      <c r="B17" s="31"/>
      <c r="C17" s="31"/>
      <c r="D17" s="31"/>
      <c r="E17" s="31"/>
      <c r="F17" s="31"/>
      <c r="G17" s="31"/>
      <c r="H17" s="31"/>
      <c r="I17" s="31"/>
      <c r="J17" s="31"/>
      <c r="K17" s="31"/>
    </row>
    <row r="18" spans="1:11" ht="14.25">
      <c r="A18" s="31"/>
      <c r="B18" s="31"/>
      <c r="C18" s="31"/>
      <c r="D18" s="31"/>
      <c r="E18" s="31"/>
      <c r="F18" s="31"/>
      <c r="G18" s="31"/>
      <c r="H18" s="31"/>
      <c r="I18" s="31"/>
      <c r="J18" s="31"/>
      <c r="K18" s="31"/>
    </row>
    <row r="19" spans="1:11" ht="15">
      <c r="A19" s="700" t="s">
        <v>536</v>
      </c>
      <c r="B19" s="701"/>
      <c r="C19" s="701"/>
      <c r="D19" s="701"/>
      <c r="E19" s="701"/>
      <c r="F19" s="701"/>
      <c r="G19" s="701"/>
      <c r="H19" s="701"/>
      <c r="I19" s="701"/>
      <c r="J19" s="701"/>
      <c r="K19" s="702"/>
    </row>
    <row r="20" spans="1:11" ht="14.25">
      <c r="A20" s="31"/>
      <c r="B20" s="31"/>
      <c r="C20" s="31"/>
      <c r="D20" s="31"/>
      <c r="E20" s="31"/>
      <c r="F20" s="31"/>
      <c r="G20" s="31"/>
      <c r="H20" s="31"/>
      <c r="I20" s="31"/>
      <c r="J20" s="31"/>
      <c r="K20" s="31"/>
    </row>
    <row r="21" spans="1:11" ht="14.25">
      <c r="A21" s="31" t="s">
        <v>537</v>
      </c>
      <c r="B21" s="31"/>
      <c r="C21" s="31"/>
      <c r="D21" s="31"/>
      <c r="E21" s="31"/>
      <c r="F21" s="31"/>
      <c r="G21" s="31"/>
      <c r="H21" s="31"/>
      <c r="I21" s="31"/>
      <c r="J21" s="31"/>
      <c r="K21" s="31"/>
    </row>
    <row r="22" spans="1:11" ht="14.25">
      <c r="A22" s="31"/>
      <c r="B22" s="31" t="s">
        <v>574</v>
      </c>
      <c r="C22" s="31"/>
      <c r="D22" s="31"/>
      <c r="E22" s="31"/>
      <c r="F22" s="31"/>
      <c r="G22" s="31"/>
      <c r="H22" s="31"/>
      <c r="I22" s="31"/>
      <c r="J22" s="31"/>
      <c r="K22" s="31"/>
    </row>
    <row r="23" spans="1:11" ht="14.25">
      <c r="A23" s="97" t="s">
        <v>322</v>
      </c>
      <c r="B23" s="31"/>
      <c r="C23" s="31"/>
      <c r="D23" s="31"/>
      <c r="E23" s="31"/>
      <c r="F23" s="31"/>
      <c r="G23" s="31"/>
      <c r="H23" s="31"/>
      <c r="I23" s="31"/>
      <c r="J23" s="31"/>
      <c r="K23" s="31"/>
    </row>
    <row r="24" spans="1:11" ht="14.25">
      <c r="A24" s="97" t="s">
        <v>323</v>
      </c>
      <c r="B24" s="31" t="s">
        <v>707</v>
      </c>
      <c r="C24" s="31"/>
      <c r="D24" s="31"/>
      <c r="E24" s="31"/>
      <c r="F24" s="31"/>
      <c r="G24" s="31"/>
      <c r="H24" s="31"/>
      <c r="I24" s="31"/>
      <c r="J24" s="31"/>
      <c r="K24" s="31"/>
    </row>
    <row r="25" spans="1:11" ht="14.25">
      <c r="A25" s="31"/>
      <c r="B25" s="31"/>
      <c r="C25" s="31" t="s">
        <v>575</v>
      </c>
      <c r="D25" s="31"/>
      <c r="E25" s="31"/>
      <c r="F25" s="31"/>
      <c r="G25" s="31"/>
      <c r="H25" s="31"/>
      <c r="I25" s="31"/>
      <c r="J25" s="31"/>
      <c r="K25" s="31"/>
    </row>
    <row r="26" spans="1:11" ht="14.25">
      <c r="A26" s="31"/>
      <c r="B26" s="31"/>
      <c r="C26" s="690"/>
      <c r="D26" s="691"/>
      <c r="E26" s="691"/>
      <c r="F26" s="691"/>
      <c r="G26" s="691"/>
      <c r="H26" s="691"/>
      <c r="I26" s="691"/>
      <c r="J26" s="691"/>
      <c r="K26" s="692"/>
    </row>
    <row r="27" spans="1:11" ht="14.25">
      <c r="A27" s="31"/>
      <c r="B27" s="31"/>
      <c r="C27" s="693"/>
      <c r="D27" s="694"/>
      <c r="E27" s="694"/>
      <c r="F27" s="694"/>
      <c r="G27" s="694"/>
      <c r="H27" s="694"/>
      <c r="I27" s="694"/>
      <c r="J27" s="694"/>
      <c r="K27" s="695"/>
    </row>
    <row r="28" spans="1:11" ht="14.25">
      <c r="A28" s="31"/>
      <c r="B28" s="31"/>
      <c r="C28" s="693"/>
      <c r="D28" s="694"/>
      <c r="E28" s="694"/>
      <c r="F28" s="694"/>
      <c r="G28" s="694"/>
      <c r="H28" s="694"/>
      <c r="I28" s="694"/>
      <c r="J28" s="694"/>
      <c r="K28" s="695"/>
    </row>
    <row r="29" spans="1:11" ht="14.25">
      <c r="A29" s="31"/>
      <c r="B29" s="31"/>
      <c r="C29" s="693"/>
      <c r="D29" s="694"/>
      <c r="E29" s="694"/>
      <c r="F29" s="694"/>
      <c r="G29" s="694"/>
      <c r="H29" s="694"/>
      <c r="I29" s="694"/>
      <c r="J29" s="694"/>
      <c r="K29" s="695"/>
    </row>
    <row r="30" spans="1:11" ht="14.25">
      <c r="A30" s="31"/>
      <c r="B30" s="31"/>
      <c r="C30" s="696"/>
      <c r="D30" s="697"/>
      <c r="E30" s="697"/>
      <c r="F30" s="697"/>
      <c r="G30" s="697"/>
      <c r="H30" s="697"/>
      <c r="I30" s="697"/>
      <c r="J30" s="697"/>
      <c r="K30" s="698"/>
    </row>
    <row r="31" spans="1:11" ht="14.25">
      <c r="A31" s="31"/>
      <c r="B31" s="31"/>
      <c r="C31" s="31"/>
      <c r="D31" s="31"/>
      <c r="E31" s="31"/>
      <c r="F31" s="31"/>
      <c r="G31" s="31"/>
      <c r="H31" s="31"/>
      <c r="I31" s="31"/>
      <c r="J31" s="31"/>
      <c r="K31" s="31"/>
    </row>
    <row r="32" spans="1:11" ht="14.25">
      <c r="A32" s="31" t="s">
        <v>576</v>
      </c>
      <c r="B32" s="31"/>
      <c r="C32" s="31"/>
      <c r="D32" s="31"/>
      <c r="E32" s="31"/>
      <c r="F32" s="31"/>
      <c r="G32" s="31"/>
      <c r="H32" s="31"/>
      <c r="I32" s="31"/>
      <c r="J32" s="31"/>
      <c r="K32" s="31"/>
    </row>
    <row r="33" spans="1:13" ht="14.25">
      <c r="A33" s="98" t="s">
        <v>538</v>
      </c>
      <c r="B33" s="31"/>
      <c r="C33" s="31"/>
      <c r="D33" s="31"/>
      <c r="E33" s="31"/>
      <c r="F33" s="31"/>
      <c r="G33" s="31"/>
      <c r="H33" s="31"/>
      <c r="I33" s="31"/>
      <c r="J33" s="31"/>
      <c r="K33" s="31"/>
      <c r="M33" s="28"/>
    </row>
    <row r="34" spans="1:11" ht="14.25">
      <c r="A34" s="31"/>
      <c r="B34" s="31"/>
      <c r="C34" s="31"/>
      <c r="D34" s="31"/>
      <c r="E34" s="31"/>
      <c r="F34" s="31"/>
      <c r="G34" s="31"/>
      <c r="H34" s="31"/>
      <c r="I34" s="31"/>
      <c r="J34" s="31"/>
      <c r="K34" s="31"/>
    </row>
    <row r="35" spans="1:11" ht="14.25">
      <c r="A35" s="96"/>
      <c r="B35" s="96"/>
      <c r="C35" s="96"/>
      <c r="D35" s="688" t="s">
        <v>534</v>
      </c>
      <c r="E35" s="709"/>
      <c r="F35" s="709"/>
      <c r="G35" s="709"/>
      <c r="H35" s="709"/>
      <c r="I35" s="709"/>
      <c r="J35" s="709"/>
      <c r="K35" s="689"/>
    </row>
    <row r="36" spans="1:11" ht="14.25">
      <c r="A36" s="706" t="s">
        <v>121</v>
      </c>
      <c r="B36" s="707"/>
      <c r="C36" s="708"/>
      <c r="D36" s="710" t="s">
        <v>539</v>
      </c>
      <c r="E36" s="711"/>
      <c r="F36" s="710" t="s">
        <v>659</v>
      </c>
      <c r="G36" s="711"/>
      <c r="H36" s="710" t="s">
        <v>577</v>
      </c>
      <c r="I36" s="711"/>
      <c r="J36" s="710" t="s">
        <v>660</v>
      </c>
      <c r="K36" s="711"/>
    </row>
    <row r="37" spans="1:11" ht="14.25">
      <c r="A37" s="682" t="s">
        <v>563</v>
      </c>
      <c r="B37" s="683"/>
      <c r="C37" s="684"/>
      <c r="D37" s="685"/>
      <c r="E37" s="686"/>
      <c r="F37" s="685"/>
      <c r="G37" s="686"/>
      <c r="H37" s="685"/>
      <c r="I37" s="686"/>
      <c r="J37" s="685"/>
      <c r="K37" s="686"/>
    </row>
    <row r="38" spans="1:11" ht="14.25">
      <c r="A38" s="682" t="s">
        <v>530</v>
      </c>
      <c r="B38" s="683"/>
      <c r="C38" s="684"/>
      <c r="D38" s="685"/>
      <c r="E38" s="686"/>
      <c r="F38" s="685"/>
      <c r="G38" s="686"/>
      <c r="H38" s="685"/>
      <c r="I38" s="686"/>
      <c r="J38" s="685"/>
      <c r="K38" s="686"/>
    </row>
    <row r="39" spans="1:11" ht="14.25">
      <c r="A39" s="682" t="s">
        <v>527</v>
      </c>
      <c r="B39" s="683"/>
      <c r="C39" s="684"/>
      <c r="D39" s="685"/>
      <c r="E39" s="686"/>
      <c r="F39" s="685"/>
      <c r="G39" s="686"/>
      <c r="H39" s="685"/>
      <c r="I39" s="686"/>
      <c r="J39" s="685"/>
      <c r="K39" s="686"/>
    </row>
    <row r="40" spans="1:11" ht="14.25">
      <c r="A40" s="682" t="s">
        <v>528</v>
      </c>
      <c r="B40" s="683"/>
      <c r="C40" s="684"/>
      <c r="D40" s="685"/>
      <c r="E40" s="686"/>
      <c r="F40" s="685"/>
      <c r="G40" s="686"/>
      <c r="H40" s="685"/>
      <c r="I40" s="686"/>
      <c r="J40" s="685"/>
      <c r="K40" s="686"/>
    </row>
    <row r="41" spans="1:11" ht="14.25">
      <c r="A41" s="682" t="s">
        <v>529</v>
      </c>
      <c r="B41" s="683"/>
      <c r="C41" s="684"/>
      <c r="D41" s="685"/>
      <c r="E41" s="686"/>
      <c r="F41" s="685"/>
      <c r="G41" s="686"/>
      <c r="H41" s="685"/>
      <c r="I41" s="686"/>
      <c r="J41" s="685"/>
      <c r="K41" s="686"/>
    </row>
    <row r="42" spans="1:11" ht="14.25">
      <c r="A42" s="682" t="s">
        <v>531</v>
      </c>
      <c r="B42" s="683"/>
      <c r="C42" s="684"/>
      <c r="D42" s="685"/>
      <c r="E42" s="686"/>
      <c r="F42" s="685"/>
      <c r="G42" s="686"/>
      <c r="H42" s="685"/>
      <c r="I42" s="686"/>
      <c r="J42" s="685"/>
      <c r="K42" s="686"/>
    </row>
    <row r="43" spans="1:11" ht="14.25">
      <c r="A43" s="682" t="s">
        <v>532</v>
      </c>
      <c r="B43" s="683"/>
      <c r="C43" s="684"/>
      <c r="D43" s="685"/>
      <c r="E43" s="686"/>
      <c r="F43" s="685"/>
      <c r="G43" s="686"/>
      <c r="H43" s="685"/>
      <c r="I43" s="686"/>
      <c r="J43" s="685"/>
      <c r="K43" s="686"/>
    </row>
    <row r="44" spans="1:11" ht="14.25">
      <c r="A44" s="706" t="s">
        <v>533</v>
      </c>
      <c r="B44" s="707"/>
      <c r="C44" s="708"/>
      <c r="D44" s="688">
        <f>SUM(D38:E43)</f>
        <v>0</v>
      </c>
      <c r="E44" s="689"/>
      <c r="F44" s="688">
        <f>SUM(F38:G43)</f>
        <v>0</v>
      </c>
      <c r="G44" s="689"/>
      <c r="H44" s="688">
        <f>SUM(H38:I43)</f>
        <v>0</v>
      </c>
      <c r="I44" s="689"/>
      <c r="J44" s="688">
        <f>SUM(J38:K43)</f>
        <v>0</v>
      </c>
      <c r="K44" s="689"/>
    </row>
    <row r="45" spans="1:11" ht="14.25">
      <c r="A45" s="31"/>
      <c r="B45" s="31"/>
      <c r="C45" s="31"/>
      <c r="D45" s="31"/>
      <c r="E45" s="31"/>
      <c r="F45" s="31"/>
      <c r="G45" s="31"/>
      <c r="H45" s="31"/>
      <c r="I45" s="31"/>
      <c r="J45" s="31"/>
      <c r="K45" s="31"/>
    </row>
    <row r="46" spans="1:11" ht="14.25">
      <c r="A46" s="496" t="s">
        <v>706</v>
      </c>
      <c r="B46" s="31"/>
      <c r="C46" s="31"/>
      <c r="D46" s="31"/>
      <c r="E46" s="31"/>
      <c r="F46" s="31"/>
      <c r="G46" s="31"/>
      <c r="H46" s="31"/>
      <c r="I46" s="31"/>
      <c r="J46" s="31"/>
      <c r="K46" s="31"/>
    </row>
    <row r="47" spans="1:11" ht="14.25">
      <c r="A47" s="31"/>
      <c r="B47" s="31"/>
      <c r="C47" s="31"/>
      <c r="D47" s="31"/>
      <c r="E47" s="31"/>
      <c r="F47" s="31"/>
      <c r="G47" s="31"/>
      <c r="H47" s="31"/>
      <c r="I47" s="31"/>
      <c r="J47" s="31"/>
      <c r="K47" s="31"/>
    </row>
    <row r="48" spans="1:11" ht="14.25">
      <c r="A48" s="31" t="s">
        <v>564</v>
      </c>
      <c r="B48" s="31"/>
      <c r="C48" s="31"/>
      <c r="D48" s="31"/>
      <c r="E48" s="31"/>
      <c r="F48" s="31"/>
      <c r="G48" s="31"/>
      <c r="H48" s="31"/>
      <c r="I48" s="97"/>
      <c r="J48" s="31"/>
      <c r="K48" s="31"/>
    </row>
    <row r="49" spans="1:11" ht="14.25">
      <c r="A49" s="31" t="s">
        <v>565</v>
      </c>
      <c r="B49" s="31"/>
      <c r="C49" s="31"/>
      <c r="D49" s="31"/>
      <c r="E49" s="31"/>
      <c r="F49" s="31"/>
      <c r="G49" s="31"/>
      <c r="H49" s="31"/>
      <c r="I49" s="97"/>
      <c r="J49" s="31"/>
      <c r="K49" s="31"/>
    </row>
    <row r="50" spans="1:11" ht="14.25">
      <c r="A50" s="31"/>
      <c r="B50" s="31"/>
      <c r="C50" s="31"/>
      <c r="D50" s="31"/>
      <c r="E50" s="31"/>
      <c r="F50" s="31"/>
      <c r="G50" s="31"/>
      <c r="H50" s="31"/>
      <c r="I50" s="31"/>
      <c r="J50" s="31"/>
      <c r="K50" s="31"/>
    </row>
    <row r="51" spans="1:11" ht="14.25">
      <c r="A51" s="682" t="s">
        <v>544</v>
      </c>
      <c r="B51" s="683"/>
      <c r="C51" s="683"/>
      <c r="D51" s="683"/>
      <c r="E51" s="683"/>
      <c r="F51" s="683"/>
      <c r="G51" s="683"/>
      <c r="H51" s="683"/>
      <c r="I51" s="683"/>
      <c r="J51" s="683"/>
      <c r="K51" s="684"/>
    </row>
    <row r="52" spans="1:11" ht="14.25">
      <c r="A52" s="690"/>
      <c r="B52" s="691"/>
      <c r="C52" s="691"/>
      <c r="D52" s="691"/>
      <c r="E52" s="691"/>
      <c r="F52" s="691"/>
      <c r="G52" s="691"/>
      <c r="H52" s="691"/>
      <c r="I52" s="691"/>
      <c r="J52" s="691"/>
      <c r="K52" s="692"/>
    </row>
    <row r="53" spans="1:11" ht="14.25">
      <c r="A53" s="693"/>
      <c r="B53" s="694"/>
      <c r="C53" s="694"/>
      <c r="D53" s="694"/>
      <c r="E53" s="694"/>
      <c r="F53" s="694"/>
      <c r="G53" s="694"/>
      <c r="H53" s="694"/>
      <c r="I53" s="694"/>
      <c r="J53" s="694"/>
      <c r="K53" s="695"/>
    </row>
    <row r="54" spans="1:11" ht="14.25">
      <c r="A54" s="693"/>
      <c r="B54" s="694"/>
      <c r="C54" s="694"/>
      <c r="D54" s="694"/>
      <c r="E54" s="694"/>
      <c r="F54" s="694"/>
      <c r="G54" s="694"/>
      <c r="H54" s="694"/>
      <c r="I54" s="694"/>
      <c r="J54" s="694"/>
      <c r="K54" s="695"/>
    </row>
    <row r="55" spans="1:11" ht="14.25">
      <c r="A55" s="693"/>
      <c r="B55" s="694"/>
      <c r="C55" s="694"/>
      <c r="D55" s="694"/>
      <c r="E55" s="694"/>
      <c r="F55" s="694"/>
      <c r="G55" s="694"/>
      <c r="H55" s="694"/>
      <c r="I55" s="694"/>
      <c r="J55" s="694"/>
      <c r="K55" s="695"/>
    </row>
    <row r="56" spans="1:11" ht="14.25" customHeight="1">
      <c r="A56" s="696"/>
      <c r="B56" s="697"/>
      <c r="C56" s="697"/>
      <c r="D56" s="697"/>
      <c r="E56" s="697"/>
      <c r="F56" s="697"/>
      <c r="G56" s="697"/>
      <c r="H56" s="697"/>
      <c r="I56" s="697"/>
      <c r="J56" s="697"/>
      <c r="K56" s="698"/>
    </row>
    <row r="57" spans="1:11" ht="14.25" customHeight="1">
      <c r="A57" s="31"/>
      <c r="B57" s="31"/>
      <c r="C57" s="31"/>
      <c r="D57" s="31"/>
      <c r="E57" s="31"/>
      <c r="F57" s="31"/>
      <c r="G57" s="31"/>
      <c r="H57" s="31"/>
      <c r="I57" s="31"/>
      <c r="J57" s="31"/>
      <c r="K57" s="31"/>
    </row>
    <row r="58" spans="1:11" ht="14.25">
      <c r="A58" s="682" t="s">
        <v>545</v>
      </c>
      <c r="B58" s="683"/>
      <c r="C58" s="683"/>
      <c r="D58" s="683"/>
      <c r="E58" s="683"/>
      <c r="F58" s="683"/>
      <c r="G58" s="683"/>
      <c r="H58" s="683"/>
      <c r="I58" s="683"/>
      <c r="J58" s="683"/>
      <c r="K58" s="684"/>
    </row>
    <row r="59" spans="1:11" ht="14.25">
      <c r="A59" s="690"/>
      <c r="B59" s="691"/>
      <c r="C59" s="691"/>
      <c r="D59" s="691"/>
      <c r="E59" s="691"/>
      <c r="F59" s="691"/>
      <c r="G59" s="691"/>
      <c r="H59" s="691"/>
      <c r="I59" s="691"/>
      <c r="J59" s="691"/>
      <c r="K59" s="692"/>
    </row>
    <row r="60" spans="1:11" ht="14.25">
      <c r="A60" s="693"/>
      <c r="B60" s="694"/>
      <c r="C60" s="694"/>
      <c r="D60" s="694"/>
      <c r="E60" s="694"/>
      <c r="F60" s="694"/>
      <c r="G60" s="694"/>
      <c r="H60" s="694"/>
      <c r="I60" s="694"/>
      <c r="J60" s="694"/>
      <c r="K60" s="695"/>
    </row>
    <row r="61" spans="1:11" ht="14.25">
      <c r="A61" s="693"/>
      <c r="B61" s="694"/>
      <c r="C61" s="694"/>
      <c r="D61" s="694"/>
      <c r="E61" s="694"/>
      <c r="F61" s="694"/>
      <c r="G61" s="694"/>
      <c r="H61" s="694"/>
      <c r="I61" s="694"/>
      <c r="J61" s="694"/>
      <c r="K61" s="695"/>
    </row>
    <row r="62" spans="1:11" ht="14.25">
      <c r="A62" s="693"/>
      <c r="B62" s="694"/>
      <c r="C62" s="694"/>
      <c r="D62" s="694"/>
      <c r="E62" s="694"/>
      <c r="F62" s="694"/>
      <c r="G62" s="694"/>
      <c r="H62" s="694"/>
      <c r="I62" s="694"/>
      <c r="J62" s="694"/>
      <c r="K62" s="695"/>
    </row>
    <row r="63" spans="1:11" ht="14.25" customHeight="1">
      <c r="A63" s="696"/>
      <c r="B63" s="697"/>
      <c r="C63" s="697"/>
      <c r="D63" s="697"/>
      <c r="E63" s="697"/>
      <c r="F63" s="697"/>
      <c r="G63" s="697"/>
      <c r="H63" s="697"/>
      <c r="I63" s="697"/>
      <c r="J63" s="697"/>
      <c r="K63" s="698"/>
    </row>
    <row r="64" spans="1:11" ht="14.25" customHeight="1">
      <c r="A64" s="31"/>
      <c r="B64" s="31"/>
      <c r="C64" s="31"/>
      <c r="D64" s="31"/>
      <c r="E64" s="31"/>
      <c r="F64" s="31"/>
      <c r="G64" s="31"/>
      <c r="H64" s="31"/>
      <c r="I64" s="31"/>
      <c r="J64" s="31"/>
      <c r="K64" s="31"/>
    </row>
    <row r="65" spans="1:11" ht="30.75" customHeight="1">
      <c r="A65" s="703" t="s">
        <v>566</v>
      </c>
      <c r="B65" s="704"/>
      <c r="C65" s="704"/>
      <c r="D65" s="704"/>
      <c r="E65" s="704"/>
      <c r="F65" s="704"/>
      <c r="G65" s="704"/>
      <c r="H65" s="704"/>
      <c r="I65" s="704"/>
      <c r="J65" s="704"/>
      <c r="K65" s="705"/>
    </row>
    <row r="66" spans="1:11" ht="14.25" customHeight="1">
      <c r="A66" s="690"/>
      <c r="B66" s="691"/>
      <c r="C66" s="691"/>
      <c r="D66" s="691"/>
      <c r="E66" s="691"/>
      <c r="F66" s="691"/>
      <c r="G66" s="691"/>
      <c r="H66" s="691"/>
      <c r="I66" s="691"/>
      <c r="J66" s="691"/>
      <c r="K66" s="692"/>
    </row>
    <row r="67" spans="1:11" ht="14.25" customHeight="1">
      <c r="A67" s="693"/>
      <c r="B67" s="694"/>
      <c r="C67" s="694"/>
      <c r="D67" s="694"/>
      <c r="E67" s="694"/>
      <c r="F67" s="694"/>
      <c r="G67" s="694"/>
      <c r="H67" s="694"/>
      <c r="I67" s="694"/>
      <c r="J67" s="694"/>
      <c r="K67" s="695"/>
    </row>
    <row r="68" spans="1:11" ht="14.25" customHeight="1">
      <c r="A68" s="693"/>
      <c r="B68" s="694"/>
      <c r="C68" s="694"/>
      <c r="D68" s="694"/>
      <c r="E68" s="694"/>
      <c r="F68" s="694"/>
      <c r="G68" s="694"/>
      <c r="H68" s="694"/>
      <c r="I68" s="694"/>
      <c r="J68" s="694"/>
      <c r="K68" s="695"/>
    </row>
    <row r="69" spans="1:11" ht="14.25" customHeight="1">
      <c r="A69" s="693"/>
      <c r="B69" s="694"/>
      <c r="C69" s="694"/>
      <c r="D69" s="694"/>
      <c r="E69" s="694"/>
      <c r="F69" s="694"/>
      <c r="G69" s="694"/>
      <c r="H69" s="694"/>
      <c r="I69" s="694"/>
      <c r="J69" s="694"/>
      <c r="K69" s="695"/>
    </row>
    <row r="70" spans="1:11" ht="14.25" customHeight="1">
      <c r="A70" s="696"/>
      <c r="B70" s="697"/>
      <c r="C70" s="697"/>
      <c r="D70" s="697"/>
      <c r="E70" s="697"/>
      <c r="F70" s="697"/>
      <c r="G70" s="697"/>
      <c r="H70" s="697"/>
      <c r="I70" s="697"/>
      <c r="J70" s="697"/>
      <c r="K70" s="698"/>
    </row>
    <row r="71" spans="1:11" ht="14.25" customHeight="1">
      <c r="A71" s="31"/>
      <c r="B71" s="31"/>
      <c r="C71" s="31"/>
      <c r="D71" s="31"/>
      <c r="E71" s="31"/>
      <c r="F71" s="31"/>
      <c r="G71" s="31"/>
      <c r="H71" s="31"/>
      <c r="I71" s="31"/>
      <c r="J71" s="31"/>
      <c r="K71" s="31"/>
    </row>
    <row r="72" spans="1:11" ht="14.25" customHeight="1">
      <c r="A72" s="31"/>
      <c r="B72" s="31"/>
      <c r="C72" s="31"/>
      <c r="D72" s="31"/>
      <c r="E72" s="31"/>
      <c r="F72" s="31"/>
      <c r="G72" s="31"/>
      <c r="H72" s="31"/>
      <c r="I72" s="31"/>
      <c r="J72" s="31"/>
      <c r="K72" s="31"/>
    </row>
    <row r="73" spans="1:11" ht="14.25">
      <c r="A73" s="96" t="s">
        <v>541</v>
      </c>
      <c r="B73" s="31"/>
      <c r="C73" s="31"/>
      <c r="D73" s="31"/>
      <c r="E73" s="31"/>
      <c r="F73" s="31"/>
      <c r="G73" s="31"/>
      <c r="H73" s="31"/>
      <c r="I73" s="31"/>
      <c r="J73" s="31"/>
      <c r="K73" s="31"/>
    </row>
    <row r="74" spans="1:11" ht="14.25" customHeight="1">
      <c r="A74" s="687" t="s">
        <v>542</v>
      </c>
      <c r="B74" s="687"/>
      <c r="C74" s="687"/>
      <c r="D74" s="687"/>
      <c r="E74" s="687"/>
      <c r="F74" s="687"/>
      <c r="G74" s="687"/>
      <c r="H74" s="687"/>
      <c r="I74" s="687"/>
      <c r="J74" s="687"/>
      <c r="K74" s="687"/>
    </row>
    <row r="75" spans="1:11" ht="114.75" customHeight="1">
      <c r="A75" s="687" t="s">
        <v>543</v>
      </c>
      <c r="B75" s="687"/>
      <c r="C75" s="687"/>
      <c r="D75" s="687"/>
      <c r="E75" s="687"/>
      <c r="F75" s="687"/>
      <c r="G75" s="687"/>
      <c r="H75" s="687"/>
      <c r="I75" s="687"/>
      <c r="J75" s="687"/>
      <c r="K75" s="687"/>
    </row>
    <row r="76" spans="1:12" ht="59.25" customHeight="1">
      <c r="A76" s="687" t="s">
        <v>670</v>
      </c>
      <c r="B76" s="687"/>
      <c r="C76" s="687"/>
      <c r="D76" s="687"/>
      <c r="E76" s="687"/>
      <c r="F76" s="687"/>
      <c r="G76" s="687"/>
      <c r="H76" s="687"/>
      <c r="I76" s="687"/>
      <c r="J76" s="687"/>
      <c r="K76" s="687"/>
      <c r="L76" t="s">
        <v>58</v>
      </c>
    </row>
    <row r="77" spans="1:11" ht="44.25" customHeight="1">
      <c r="A77" s="687" t="s">
        <v>540</v>
      </c>
      <c r="B77" s="687"/>
      <c r="C77" s="687"/>
      <c r="D77" s="687"/>
      <c r="E77" s="687"/>
      <c r="F77" s="687"/>
      <c r="G77" s="687"/>
      <c r="H77" s="687"/>
      <c r="I77" s="687"/>
      <c r="J77" s="687"/>
      <c r="K77" s="687"/>
    </row>
    <row r="78" spans="1:11" ht="14.25">
      <c r="A78" s="699"/>
      <c r="B78" s="699"/>
      <c r="C78" s="699"/>
      <c r="D78" s="699"/>
      <c r="E78" s="699"/>
      <c r="F78" s="699"/>
      <c r="G78" s="699"/>
      <c r="H78" s="699"/>
      <c r="I78" s="699"/>
      <c r="J78" s="699"/>
      <c r="K78" s="699"/>
    </row>
    <row r="79" spans="1:11" ht="14.25">
      <c r="A79" s="699"/>
      <c r="B79" s="699"/>
      <c r="C79" s="699"/>
      <c r="D79" s="699"/>
      <c r="E79" s="699"/>
      <c r="F79" s="699"/>
      <c r="G79" s="699"/>
      <c r="H79" s="699"/>
      <c r="I79" s="699"/>
      <c r="J79" s="699"/>
      <c r="K79" s="699"/>
    </row>
    <row r="80" spans="1:11" ht="14.25">
      <c r="A80" s="699"/>
      <c r="B80" s="699"/>
      <c r="C80" s="699"/>
      <c r="D80" s="699"/>
      <c r="E80" s="699"/>
      <c r="F80" s="699"/>
      <c r="G80" s="699"/>
      <c r="H80" s="699"/>
      <c r="I80" s="699"/>
      <c r="J80" s="699"/>
      <c r="K80" s="699"/>
    </row>
  </sheetData>
  <sheetProtection/>
  <mergeCells count="95">
    <mergeCell ref="D8:E8"/>
    <mergeCell ref="D9:E9"/>
    <mergeCell ref="D7:I7"/>
    <mergeCell ref="H15:I15"/>
    <mergeCell ref="F13:G13"/>
    <mergeCell ref="F14:G14"/>
    <mergeCell ref="F15:G15"/>
    <mergeCell ref="H8:I8"/>
    <mergeCell ref="H9:I9"/>
    <mergeCell ref="H10:I10"/>
    <mergeCell ref="H14:I14"/>
    <mergeCell ref="F8:G8"/>
    <mergeCell ref="F9:G9"/>
    <mergeCell ref="F10:G10"/>
    <mergeCell ref="F11:G11"/>
    <mergeCell ref="F12:G12"/>
    <mergeCell ref="H13:I13"/>
    <mergeCell ref="H11:I11"/>
    <mergeCell ref="H12:I12"/>
    <mergeCell ref="D10:E10"/>
    <mergeCell ref="D11:E11"/>
    <mergeCell ref="D12:E12"/>
    <mergeCell ref="D13:E13"/>
    <mergeCell ref="J36:K36"/>
    <mergeCell ref="H36:I36"/>
    <mergeCell ref="D36:E36"/>
    <mergeCell ref="F36:G36"/>
    <mergeCell ref="D14:E14"/>
    <mergeCell ref="D15:E15"/>
    <mergeCell ref="A8:C8"/>
    <mergeCell ref="A9:C9"/>
    <mergeCell ref="A10:C10"/>
    <mergeCell ref="A11:C11"/>
    <mergeCell ref="A12:C12"/>
    <mergeCell ref="A13:C13"/>
    <mergeCell ref="A14:C14"/>
    <mergeCell ref="A15:C15"/>
    <mergeCell ref="D39:E39"/>
    <mergeCell ref="F39:G39"/>
    <mergeCell ref="J39:K39"/>
    <mergeCell ref="H38:I38"/>
    <mergeCell ref="H39:I39"/>
    <mergeCell ref="C26:K30"/>
    <mergeCell ref="D35:K35"/>
    <mergeCell ref="A36:C36"/>
    <mergeCell ref="D41:E41"/>
    <mergeCell ref="F41:G41"/>
    <mergeCell ref="J41:K41"/>
    <mergeCell ref="H40:I40"/>
    <mergeCell ref="H41:I41"/>
    <mergeCell ref="A38:C38"/>
    <mergeCell ref="D38:E38"/>
    <mergeCell ref="F38:G38"/>
    <mergeCell ref="J38:K38"/>
    <mergeCell ref="A39:C39"/>
    <mergeCell ref="J43:K43"/>
    <mergeCell ref="H42:I42"/>
    <mergeCell ref="H43:I43"/>
    <mergeCell ref="A42:C42"/>
    <mergeCell ref="D42:E42"/>
    <mergeCell ref="A40:C40"/>
    <mergeCell ref="D40:E40"/>
    <mergeCell ref="F40:G40"/>
    <mergeCell ref="J40:K40"/>
    <mergeCell ref="A41:C41"/>
    <mergeCell ref="A59:K63"/>
    <mergeCell ref="A44:C44"/>
    <mergeCell ref="D44:E44"/>
    <mergeCell ref="F44:G44"/>
    <mergeCell ref="A66:K70"/>
    <mergeCell ref="F42:G42"/>
    <mergeCell ref="J42:K42"/>
    <mergeCell ref="A43:C43"/>
    <mergeCell ref="D43:E43"/>
    <mergeCell ref="F43:G43"/>
    <mergeCell ref="A77:K77"/>
    <mergeCell ref="A78:K78"/>
    <mergeCell ref="A79:K79"/>
    <mergeCell ref="A80:K80"/>
    <mergeCell ref="A4:K4"/>
    <mergeCell ref="A19:K19"/>
    <mergeCell ref="A51:K51"/>
    <mergeCell ref="A58:K58"/>
    <mergeCell ref="A65:K65"/>
    <mergeCell ref="J44:K44"/>
    <mergeCell ref="A37:C37"/>
    <mergeCell ref="D37:E37"/>
    <mergeCell ref="F37:G37"/>
    <mergeCell ref="H37:I37"/>
    <mergeCell ref="J37:K37"/>
    <mergeCell ref="A76:K76"/>
    <mergeCell ref="A74:K74"/>
    <mergeCell ref="A75:K75"/>
    <mergeCell ref="H44:I44"/>
    <mergeCell ref="A52:K56"/>
  </mergeCells>
  <dataValidations count="1">
    <dataValidation type="list" allowBlank="1" showInputMessage="1" showErrorMessage="1" sqref="D37:K37 I48:I49 A23:A24">
      <formula1>YN</formula1>
    </dataValidation>
  </dataValidations>
  <hyperlinks>
    <hyperlink ref="A33" r:id="rId1" display="https://www.hcd.ca.gov/grants-funding/active-funding/mhp/docs/round-1-mhp-final-guidelines.pdf    "/>
  </hyperlinks>
  <printOptions/>
  <pageMargins left="0.7" right="0.7" top="0.75" bottom="0.75" header="0.3" footer="0.3"/>
  <pageSetup fitToHeight="0" fitToWidth="1" horizontalDpi="600" verticalDpi="600" orientation="landscape" scale="65" r:id="rId2"/>
  <rowBreaks count="1" manualBreakCount="1">
    <brk id="50" max="10" man="1"/>
  </rowBreak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P59"/>
  <sheetViews>
    <sheetView view="pageBreakPreview" zoomScale="85" zoomScaleNormal="90" zoomScaleSheetLayoutView="85" zoomScalePageLayoutView="85" workbookViewId="0" topLeftCell="A10">
      <selection activeCell="A16" sqref="A16:C16"/>
    </sheetView>
  </sheetViews>
  <sheetFormatPr defaultColWidth="9.140625" defaultRowHeight="15"/>
  <cols>
    <col min="1" max="3" width="14.7109375" style="100" customWidth="1"/>
    <col min="4" max="4" width="12.57421875" style="100" customWidth="1"/>
    <col min="5" max="5" width="14.7109375" style="100" customWidth="1"/>
    <col min="6" max="6" width="16.8515625" style="100" customWidth="1"/>
    <col min="7" max="8" width="14.7109375" style="100" customWidth="1"/>
    <col min="9" max="9" width="21.28125" style="100" customWidth="1"/>
    <col min="10" max="10" width="14.7109375" style="100" customWidth="1"/>
    <col min="11" max="11" width="27.00390625" style="100" customWidth="1"/>
    <col min="12" max="14" width="14.7109375" style="100" customWidth="1"/>
    <col min="15" max="15" width="56.140625" style="100" customWidth="1"/>
    <col min="16" max="16384" width="9.140625" style="100" customWidth="1"/>
  </cols>
  <sheetData>
    <row r="1" spans="1:15" ht="36" customHeight="1">
      <c r="A1" s="95" t="str">
        <f>Summary!A1</f>
        <v>Project Name - Applicant Name</v>
      </c>
      <c r="B1" s="32"/>
      <c r="C1" s="32"/>
      <c r="D1" s="32"/>
      <c r="E1" s="32"/>
      <c r="F1" s="32"/>
      <c r="G1" s="32"/>
      <c r="H1" s="32"/>
      <c r="I1" s="32"/>
      <c r="J1" s="32"/>
      <c r="K1" s="32"/>
      <c r="L1" s="32"/>
      <c r="M1" s="32"/>
      <c r="N1" s="32"/>
      <c r="O1" s="99"/>
    </row>
    <row r="2" spans="1:2" ht="15.75" customHeight="1">
      <c r="A2" s="32" t="s">
        <v>24</v>
      </c>
      <c r="B2" s="32"/>
    </row>
    <row r="3" ht="15.75" customHeight="1"/>
    <row r="4" ht="15.75" customHeight="1"/>
    <row r="5" spans="1:15" ht="15.75" customHeight="1">
      <c r="A5" s="93" t="s">
        <v>24</v>
      </c>
      <c r="B5" s="32"/>
      <c r="C5" s="32"/>
      <c r="D5" s="32"/>
      <c r="E5" s="32"/>
      <c r="F5" s="32"/>
      <c r="G5" s="32"/>
      <c r="H5" s="32"/>
      <c r="I5" s="32"/>
      <c r="J5" s="32"/>
      <c r="K5" s="32"/>
      <c r="L5" s="32"/>
      <c r="M5" s="32"/>
      <c r="N5" s="32"/>
      <c r="O5" s="99"/>
    </row>
    <row r="6" spans="1:15" ht="15.75" customHeight="1">
      <c r="A6" s="101" t="s">
        <v>30</v>
      </c>
      <c r="B6" s="32"/>
      <c r="C6" s="32"/>
      <c r="D6" s="32"/>
      <c r="E6" s="32"/>
      <c r="F6" s="32"/>
      <c r="G6" s="32"/>
      <c r="H6" s="32"/>
      <c r="I6" s="32"/>
      <c r="J6" s="32"/>
      <c r="K6" s="32"/>
      <c r="L6" s="32"/>
      <c r="M6" s="32"/>
      <c r="N6" s="32"/>
      <c r="O6" s="99"/>
    </row>
    <row r="7" spans="1:15" s="106" customFormat="1" ht="15.75" customHeight="1">
      <c r="A7" s="102" t="s">
        <v>26</v>
      </c>
      <c r="B7" s="103"/>
      <c r="C7" s="104"/>
      <c r="D7" s="104" t="s">
        <v>373</v>
      </c>
      <c r="E7" s="105" t="s">
        <v>34</v>
      </c>
      <c r="F7" s="104" t="s">
        <v>27</v>
      </c>
      <c r="G7" s="105" t="s">
        <v>28</v>
      </c>
      <c r="H7" s="102" t="s">
        <v>348</v>
      </c>
      <c r="I7" s="105" t="s">
        <v>35</v>
      </c>
      <c r="J7" s="105" t="s">
        <v>36</v>
      </c>
      <c r="K7" s="105" t="s">
        <v>400</v>
      </c>
      <c r="L7" s="102" t="s">
        <v>469</v>
      </c>
      <c r="M7" s="103"/>
      <c r="N7" s="103"/>
      <c r="O7" s="104"/>
    </row>
    <row r="8" spans="1:15" ht="15.75" customHeight="1">
      <c r="A8" s="592"/>
      <c r="B8" s="590"/>
      <c r="C8" s="591"/>
      <c r="D8" s="107"/>
      <c r="E8" s="108"/>
      <c r="F8" s="109"/>
      <c r="G8" s="110"/>
      <c r="H8" s="111"/>
      <c r="I8" s="112"/>
      <c r="J8" s="112"/>
      <c r="K8" s="113"/>
      <c r="L8" s="114"/>
      <c r="M8" s="115"/>
      <c r="N8" s="115"/>
      <c r="O8" s="107"/>
    </row>
    <row r="9" spans="1:15" ht="15.75" customHeight="1">
      <c r="A9" s="592"/>
      <c r="B9" s="590"/>
      <c r="C9" s="591"/>
      <c r="D9" s="107"/>
      <c r="E9" s="116"/>
      <c r="F9" s="109"/>
      <c r="G9" s="117"/>
      <c r="H9" s="118"/>
      <c r="I9" s="108"/>
      <c r="J9" s="108"/>
      <c r="K9" s="113"/>
      <c r="L9" s="119"/>
      <c r="M9" s="115"/>
      <c r="N9" s="115"/>
      <c r="O9" s="107"/>
    </row>
    <row r="10" spans="1:15" ht="15.75" customHeight="1">
      <c r="A10" s="592"/>
      <c r="B10" s="590"/>
      <c r="C10" s="591"/>
      <c r="D10" s="107"/>
      <c r="E10" s="116"/>
      <c r="F10" s="109"/>
      <c r="G10" s="117"/>
      <c r="H10" s="118"/>
      <c r="I10" s="108"/>
      <c r="J10" s="108"/>
      <c r="K10" s="108"/>
      <c r="L10" s="114"/>
      <c r="M10" s="115"/>
      <c r="N10" s="115"/>
      <c r="O10" s="107"/>
    </row>
    <row r="11" spans="1:15" ht="15.75" customHeight="1">
      <c r="A11" s="592"/>
      <c r="B11" s="590"/>
      <c r="C11" s="591"/>
      <c r="D11" s="107"/>
      <c r="E11" s="116"/>
      <c r="F11" s="109"/>
      <c r="G11" s="117"/>
      <c r="H11" s="118"/>
      <c r="I11" s="112"/>
      <c r="J11" s="108"/>
      <c r="K11" s="108"/>
      <c r="L11" s="114"/>
      <c r="M11" s="115"/>
      <c r="N11" s="115"/>
      <c r="O11" s="107"/>
    </row>
    <row r="12" spans="1:15" ht="15.75" customHeight="1">
      <c r="A12" s="592"/>
      <c r="B12" s="590"/>
      <c r="C12" s="591"/>
      <c r="D12" s="107"/>
      <c r="E12" s="120"/>
      <c r="F12" s="109"/>
      <c r="G12" s="117"/>
      <c r="H12" s="118"/>
      <c r="I12" s="112"/>
      <c r="J12" s="112"/>
      <c r="K12" s="121"/>
      <c r="L12" s="119"/>
      <c r="M12" s="115"/>
      <c r="N12" s="115"/>
      <c r="O12" s="107"/>
    </row>
    <row r="13" spans="1:15" ht="15.75" customHeight="1">
      <c r="A13" s="592"/>
      <c r="B13" s="590"/>
      <c r="C13" s="591"/>
      <c r="D13" s="107"/>
      <c r="E13" s="116"/>
      <c r="F13" s="109"/>
      <c r="G13" s="117"/>
      <c r="H13" s="118"/>
      <c r="I13" s="112"/>
      <c r="J13" s="112"/>
      <c r="K13" s="121"/>
      <c r="L13" s="115"/>
      <c r="M13" s="115"/>
      <c r="N13" s="115"/>
      <c r="O13" s="107"/>
    </row>
    <row r="14" spans="1:15" ht="15.75" customHeight="1">
      <c r="A14" s="592"/>
      <c r="B14" s="590"/>
      <c r="C14" s="591"/>
      <c r="D14" s="107"/>
      <c r="E14" s="116"/>
      <c r="F14" s="109"/>
      <c r="G14" s="117"/>
      <c r="H14" s="118"/>
      <c r="I14" s="112"/>
      <c r="J14" s="112"/>
      <c r="K14" s="121"/>
      <c r="L14" s="115"/>
      <c r="M14" s="115"/>
      <c r="N14" s="115"/>
      <c r="O14" s="107"/>
    </row>
    <row r="15" spans="1:15" ht="15.75" customHeight="1">
      <c r="A15" s="592"/>
      <c r="B15" s="590"/>
      <c r="C15" s="591"/>
      <c r="D15" s="107"/>
      <c r="E15" s="116"/>
      <c r="F15" s="109"/>
      <c r="G15" s="117"/>
      <c r="H15" s="118"/>
      <c r="I15" s="112"/>
      <c r="J15" s="112"/>
      <c r="K15" s="121"/>
      <c r="L15" s="115"/>
      <c r="M15" s="115"/>
      <c r="N15" s="115"/>
      <c r="O15" s="107"/>
    </row>
    <row r="16" spans="1:15" ht="15.75" customHeight="1">
      <c r="A16" s="712"/>
      <c r="B16" s="713"/>
      <c r="C16" s="714"/>
      <c r="D16" s="107"/>
      <c r="E16" s="116"/>
      <c r="F16" s="109"/>
      <c r="G16" s="117"/>
      <c r="H16" s="118"/>
      <c r="I16" s="112"/>
      <c r="J16" s="112"/>
      <c r="K16" s="121"/>
      <c r="L16" s="114" t="s">
        <v>710</v>
      </c>
      <c r="M16" s="115"/>
      <c r="N16" s="115"/>
      <c r="O16" s="107"/>
    </row>
    <row r="17" spans="1:15" ht="15.75" customHeight="1">
      <c r="A17" s="712"/>
      <c r="B17" s="713"/>
      <c r="C17" s="714"/>
      <c r="D17" s="107"/>
      <c r="E17" s="116"/>
      <c r="F17" s="122" t="e">
        <f>Summary!#REF!</f>
        <v>#REF!</v>
      </c>
      <c r="G17" s="117"/>
      <c r="H17" s="118"/>
      <c r="I17" s="108"/>
      <c r="J17" s="108"/>
      <c r="K17" s="108"/>
      <c r="L17" s="115"/>
      <c r="M17" s="115"/>
      <c r="N17" s="115"/>
      <c r="O17" s="107"/>
    </row>
    <row r="18" spans="1:15" ht="15.75" customHeight="1">
      <c r="A18" s="712"/>
      <c r="B18" s="713"/>
      <c r="C18" s="714"/>
      <c r="D18" s="107"/>
      <c r="E18" s="116"/>
      <c r="F18" s="122" t="e">
        <f>Summary!#REF!</f>
        <v>#REF!</v>
      </c>
      <c r="G18" s="123">
        <v>0</v>
      </c>
      <c r="H18" s="118"/>
      <c r="I18" s="108"/>
      <c r="J18" s="108"/>
      <c r="K18" s="108"/>
      <c r="L18" s="115"/>
      <c r="M18" s="115"/>
      <c r="N18" s="115"/>
      <c r="O18" s="107"/>
    </row>
    <row r="19" spans="1:15" ht="15.75" customHeight="1">
      <c r="A19" s="712" t="s">
        <v>715</v>
      </c>
      <c r="B19" s="713"/>
      <c r="C19" s="714"/>
      <c r="D19" s="124"/>
      <c r="E19" s="116"/>
      <c r="F19" s="125" t="e">
        <f>Summary!#REF!</f>
        <v>#REF!</v>
      </c>
      <c r="G19" s="123">
        <v>0</v>
      </c>
      <c r="H19" s="118"/>
      <c r="I19" s="126" t="s">
        <v>343</v>
      </c>
      <c r="J19" s="126"/>
      <c r="K19" s="126"/>
      <c r="L19" s="712" t="s">
        <v>735</v>
      </c>
      <c r="M19" s="713"/>
      <c r="N19" s="713"/>
      <c r="O19" s="714"/>
    </row>
    <row r="20" spans="1:15" ht="15.75" customHeight="1">
      <c r="A20" s="127"/>
      <c r="B20" s="128"/>
      <c r="C20" s="124"/>
      <c r="D20" s="124"/>
      <c r="E20" s="108"/>
      <c r="F20" s="125">
        <f>Summary!E15</f>
        <v>500000</v>
      </c>
      <c r="G20" s="123">
        <v>0.03</v>
      </c>
      <c r="H20" s="118"/>
      <c r="I20" s="112"/>
      <c r="J20" s="129"/>
      <c r="K20" s="129"/>
      <c r="L20" s="115"/>
      <c r="M20" s="130"/>
      <c r="N20" s="130"/>
      <c r="O20" s="107"/>
    </row>
    <row r="21" spans="1:15" ht="15.75" customHeight="1">
      <c r="A21" s="61"/>
      <c r="B21" s="32"/>
      <c r="C21" s="99"/>
      <c r="D21" s="99"/>
      <c r="E21" s="131"/>
      <c r="F21" s="99"/>
      <c r="G21" s="131"/>
      <c r="H21" s="61"/>
      <c r="I21" s="131"/>
      <c r="J21" s="131"/>
      <c r="K21" s="131"/>
      <c r="L21" s="32"/>
      <c r="M21" s="32"/>
      <c r="N21" s="32"/>
      <c r="O21" s="99"/>
    </row>
    <row r="22" spans="1:15" ht="15.75" customHeight="1">
      <c r="A22" s="102" t="s">
        <v>31</v>
      </c>
      <c r="B22" s="32"/>
      <c r="C22" s="99"/>
      <c r="D22" s="99"/>
      <c r="E22" s="131"/>
      <c r="F22" s="125" t="e">
        <f>SUM(F8:F21)</f>
        <v>#REF!</v>
      </c>
      <c r="G22" s="131"/>
      <c r="H22" s="61"/>
      <c r="I22" s="131"/>
      <c r="J22" s="131"/>
      <c r="K22" s="131"/>
      <c r="L22" s="32"/>
      <c r="M22" s="32"/>
      <c r="N22" s="32"/>
      <c r="O22" s="99"/>
    </row>
    <row r="23" ht="15.75" customHeight="1">
      <c r="P23" s="132"/>
    </row>
    <row r="24" spans="1:15" ht="15.75" customHeight="1">
      <c r="A24" s="101" t="s">
        <v>25</v>
      </c>
      <c r="B24" s="32"/>
      <c r="C24" s="32"/>
      <c r="D24" s="32"/>
      <c r="E24" s="32"/>
      <c r="F24" s="32"/>
      <c r="G24" s="32"/>
      <c r="H24" s="32"/>
      <c r="I24" s="32"/>
      <c r="J24" s="32"/>
      <c r="K24" s="32"/>
      <c r="L24" s="32"/>
      <c r="M24" s="32"/>
      <c r="N24" s="32"/>
      <c r="O24" s="99"/>
    </row>
    <row r="25" spans="1:15" s="106" customFormat="1" ht="15.75" customHeight="1">
      <c r="A25" s="102" t="s">
        <v>26</v>
      </c>
      <c r="B25" s="103"/>
      <c r="C25" s="104"/>
      <c r="D25" s="104" t="s">
        <v>373</v>
      </c>
      <c r="E25" s="104" t="s">
        <v>34</v>
      </c>
      <c r="F25" s="104" t="s">
        <v>27</v>
      </c>
      <c r="G25" s="105" t="s">
        <v>28</v>
      </c>
      <c r="H25" s="105" t="s">
        <v>37</v>
      </c>
      <c r="I25" s="105" t="s">
        <v>35</v>
      </c>
      <c r="J25" s="102" t="s">
        <v>29</v>
      </c>
      <c r="K25" s="103"/>
      <c r="L25" s="103"/>
      <c r="M25" s="103"/>
      <c r="N25" s="103"/>
      <c r="O25" s="104"/>
    </row>
    <row r="26" spans="1:15" ht="15.75" customHeight="1">
      <c r="A26" s="592"/>
      <c r="B26" s="590"/>
      <c r="C26" s="591"/>
      <c r="D26" s="107"/>
      <c r="E26" s="107"/>
      <c r="F26" s="133"/>
      <c r="G26" s="117"/>
      <c r="H26" s="108"/>
      <c r="I26" s="108"/>
      <c r="J26" s="114"/>
      <c r="K26" s="114"/>
      <c r="L26" s="115"/>
      <c r="M26" s="115"/>
      <c r="N26" s="115"/>
      <c r="O26" s="107"/>
    </row>
    <row r="27" spans="1:15" ht="15.75" customHeight="1">
      <c r="A27" s="592"/>
      <c r="B27" s="590"/>
      <c r="C27" s="591"/>
      <c r="D27" s="107"/>
      <c r="E27" s="107"/>
      <c r="F27" s="133"/>
      <c r="G27" s="117"/>
      <c r="H27" s="108"/>
      <c r="I27" s="108"/>
      <c r="J27" s="118"/>
      <c r="K27" s="115"/>
      <c r="L27" s="115"/>
      <c r="M27" s="115"/>
      <c r="N27" s="115"/>
      <c r="O27" s="107"/>
    </row>
    <row r="28" spans="1:15" ht="15.75" customHeight="1">
      <c r="A28" s="592"/>
      <c r="B28" s="590"/>
      <c r="C28" s="591"/>
      <c r="D28" s="107"/>
      <c r="E28" s="107"/>
      <c r="F28" s="133"/>
      <c r="G28" s="117"/>
      <c r="H28" s="108"/>
      <c r="I28" s="108"/>
      <c r="J28" s="118"/>
      <c r="K28" s="115"/>
      <c r="L28" s="115"/>
      <c r="M28" s="115"/>
      <c r="N28" s="115"/>
      <c r="O28" s="107"/>
    </row>
    <row r="29" spans="1:15" ht="15.75" customHeight="1">
      <c r="A29" s="592"/>
      <c r="B29" s="590"/>
      <c r="C29" s="591"/>
      <c r="D29" s="107"/>
      <c r="E29" s="107"/>
      <c r="F29" s="133"/>
      <c r="G29" s="117"/>
      <c r="H29" s="108"/>
      <c r="I29" s="108"/>
      <c r="J29" s="134"/>
      <c r="K29" s="115"/>
      <c r="L29" s="115"/>
      <c r="M29" s="115"/>
      <c r="N29" s="115"/>
      <c r="O29" s="107"/>
    </row>
    <row r="30" spans="1:15" ht="15.75" customHeight="1">
      <c r="A30" s="592"/>
      <c r="B30" s="590"/>
      <c r="C30" s="591"/>
      <c r="D30" s="107"/>
      <c r="E30" s="107"/>
      <c r="F30" s="133"/>
      <c r="G30" s="117"/>
      <c r="H30" s="108"/>
      <c r="I30" s="108"/>
      <c r="J30" s="115"/>
      <c r="K30" s="115"/>
      <c r="L30" s="115"/>
      <c r="M30" s="115"/>
      <c r="N30" s="115"/>
      <c r="O30" s="107"/>
    </row>
    <row r="31" spans="1:15" ht="15.75" customHeight="1">
      <c r="A31" s="592"/>
      <c r="B31" s="590"/>
      <c r="C31" s="591"/>
      <c r="D31" s="107"/>
      <c r="E31" s="107"/>
      <c r="F31" s="133"/>
      <c r="G31" s="117"/>
      <c r="H31" s="108"/>
      <c r="I31" s="108"/>
      <c r="J31" s="118"/>
      <c r="K31" s="115"/>
      <c r="L31" s="115"/>
      <c r="M31" s="115"/>
      <c r="N31" s="115"/>
      <c r="O31" s="107"/>
    </row>
    <row r="32" spans="1:15" ht="15.75" customHeight="1">
      <c r="A32" s="592"/>
      <c r="B32" s="590"/>
      <c r="C32" s="591"/>
      <c r="D32" s="107"/>
      <c r="E32" s="107"/>
      <c r="F32" s="133"/>
      <c r="G32" s="117"/>
      <c r="H32" s="108"/>
      <c r="I32" s="108"/>
      <c r="J32" s="118"/>
      <c r="K32" s="115"/>
      <c r="L32" s="115"/>
      <c r="M32" s="115"/>
      <c r="N32" s="115"/>
      <c r="O32" s="107"/>
    </row>
    <row r="33" spans="1:15" ht="15.75" customHeight="1">
      <c r="A33" s="592"/>
      <c r="B33" s="590"/>
      <c r="C33" s="591"/>
      <c r="D33" s="107"/>
      <c r="E33" s="107"/>
      <c r="F33" s="133"/>
      <c r="G33" s="117"/>
      <c r="H33" s="108"/>
      <c r="I33" s="108"/>
      <c r="J33" s="118"/>
      <c r="K33" s="115"/>
      <c r="L33" s="115"/>
      <c r="M33" s="115"/>
      <c r="N33" s="115"/>
      <c r="O33" s="107"/>
    </row>
    <row r="34" spans="1:15" ht="15.75" customHeight="1">
      <c r="A34" s="592"/>
      <c r="B34" s="590"/>
      <c r="C34" s="591"/>
      <c r="D34" s="107"/>
      <c r="E34" s="107"/>
      <c r="F34" s="133"/>
      <c r="G34" s="135"/>
      <c r="H34" s="108"/>
      <c r="I34" s="108"/>
      <c r="J34" s="111"/>
      <c r="K34" s="115"/>
      <c r="L34" s="115"/>
      <c r="M34" s="115"/>
      <c r="N34" s="115"/>
      <c r="O34" s="107"/>
    </row>
    <row r="35" spans="1:15" ht="15.75" customHeight="1">
      <c r="A35" s="592"/>
      <c r="B35" s="590"/>
      <c r="C35" s="591"/>
      <c r="D35" s="107"/>
      <c r="E35" s="107"/>
      <c r="F35" s="133"/>
      <c r="G35" s="135"/>
      <c r="H35" s="108"/>
      <c r="I35" s="108"/>
      <c r="J35" s="118"/>
      <c r="K35" s="115"/>
      <c r="L35" s="115"/>
      <c r="M35" s="115"/>
      <c r="N35" s="115"/>
      <c r="O35" s="107"/>
    </row>
    <row r="36" spans="1:15" ht="15.75" customHeight="1">
      <c r="A36" s="592"/>
      <c r="B36" s="590"/>
      <c r="C36" s="591"/>
      <c r="D36" s="107"/>
      <c r="E36" s="107"/>
      <c r="F36" s="133"/>
      <c r="G36" s="135"/>
      <c r="H36" s="108"/>
      <c r="I36" s="108"/>
      <c r="J36" s="118"/>
      <c r="K36" s="115"/>
      <c r="L36" s="115"/>
      <c r="M36" s="115"/>
      <c r="N36" s="115"/>
      <c r="O36" s="107"/>
    </row>
    <row r="37" spans="1:15" ht="15.75" customHeight="1">
      <c r="A37" s="592"/>
      <c r="B37" s="590"/>
      <c r="C37" s="591"/>
      <c r="D37" s="107"/>
      <c r="E37" s="107"/>
      <c r="F37" s="133">
        <v>0</v>
      </c>
      <c r="G37" s="135"/>
      <c r="H37" s="108"/>
      <c r="I37" s="108"/>
      <c r="J37" s="118"/>
      <c r="K37" s="115"/>
      <c r="L37" s="115"/>
      <c r="M37" s="115"/>
      <c r="N37" s="115"/>
      <c r="O37" s="107"/>
    </row>
    <row r="38" spans="1:15" ht="15.75" customHeight="1">
      <c r="A38" s="61" t="s">
        <v>396</v>
      </c>
      <c r="B38" s="32"/>
      <c r="C38" s="99"/>
      <c r="D38" s="99"/>
      <c r="E38" s="107"/>
      <c r="F38" s="125">
        <f>F20</f>
        <v>500000</v>
      </c>
      <c r="G38" s="136">
        <v>0.03</v>
      </c>
      <c r="H38" s="108"/>
      <c r="I38" s="112" t="s">
        <v>346</v>
      </c>
      <c r="J38" s="61"/>
      <c r="K38" s="32"/>
      <c r="L38" s="32"/>
      <c r="M38" s="32"/>
      <c r="N38" s="32"/>
      <c r="O38" s="99"/>
    </row>
    <row r="39" spans="1:15" ht="15.75" customHeight="1">
      <c r="A39" s="102" t="s">
        <v>31</v>
      </c>
      <c r="B39" s="32"/>
      <c r="C39" s="99"/>
      <c r="D39" s="99"/>
      <c r="E39" s="99"/>
      <c r="F39" s="125">
        <f>SUM(F26:F38)</f>
        <v>500000</v>
      </c>
      <c r="G39" s="131"/>
      <c r="H39" s="131"/>
      <c r="I39" s="131"/>
      <c r="J39" s="61"/>
      <c r="K39" s="32"/>
      <c r="L39" s="32"/>
      <c r="M39" s="32"/>
      <c r="N39" s="32"/>
      <c r="O39" s="99"/>
    </row>
    <row r="40" ht="15.75" customHeight="1">
      <c r="F40" s="137" t="e">
        <f>F22-F39</f>
        <v>#REF!</v>
      </c>
    </row>
    <row r="41" ht="15.75" customHeight="1"/>
    <row r="42" spans="1:4" ht="15.75" customHeight="1">
      <c r="A42" s="138" t="s">
        <v>284</v>
      </c>
      <c r="B42" s="99"/>
      <c r="C42" s="139">
        <f>'Dev. Budget'!C119</f>
        <v>0</v>
      </c>
      <c r="D42" s="140"/>
    </row>
    <row r="43" spans="1:4" ht="15.75" customHeight="1">
      <c r="A43" s="61" t="s">
        <v>285</v>
      </c>
      <c r="B43" s="99"/>
      <c r="C43" s="125" t="e">
        <f>F22-C42</f>
        <v>#REF!</v>
      </c>
      <c r="D43" s="140"/>
    </row>
    <row r="45" spans="1:15" ht="15">
      <c r="A45" s="581" t="s">
        <v>718</v>
      </c>
      <c r="B45" s="584"/>
      <c r="C45" s="584"/>
      <c r="D45" s="584"/>
      <c r="E45" s="584"/>
      <c r="F45" s="584"/>
      <c r="G45" s="584"/>
      <c r="H45" s="584"/>
      <c r="I45" s="584"/>
      <c r="J45" s="584"/>
      <c r="K45" s="584"/>
      <c r="L45" s="584"/>
      <c r="M45" s="584"/>
      <c r="N45" s="584"/>
      <c r="O45" s="585"/>
    </row>
    <row r="46" spans="1:15" ht="15">
      <c r="A46" s="715"/>
      <c r="B46" s="716"/>
      <c r="C46" s="716"/>
      <c r="D46" s="716"/>
      <c r="E46" s="716"/>
      <c r="F46" s="716"/>
      <c r="G46" s="716"/>
      <c r="H46" s="716"/>
      <c r="I46" s="716"/>
      <c r="J46" s="716"/>
      <c r="K46" s="716"/>
      <c r="L46" s="716"/>
      <c r="M46" s="716"/>
      <c r="N46" s="716"/>
      <c r="O46" s="717"/>
    </row>
    <row r="47" spans="1:15" ht="15">
      <c r="A47" s="718"/>
      <c r="B47" s="719"/>
      <c r="C47" s="719"/>
      <c r="D47" s="719"/>
      <c r="E47" s="719"/>
      <c r="F47" s="719"/>
      <c r="G47" s="719"/>
      <c r="H47" s="719"/>
      <c r="I47" s="719"/>
      <c r="J47" s="719"/>
      <c r="K47" s="719"/>
      <c r="L47" s="719"/>
      <c r="M47" s="719"/>
      <c r="N47" s="719"/>
      <c r="O47" s="720"/>
    </row>
    <row r="48" spans="1:15" ht="15">
      <c r="A48" s="718"/>
      <c r="B48" s="719"/>
      <c r="C48" s="719"/>
      <c r="D48" s="719"/>
      <c r="E48" s="719"/>
      <c r="F48" s="719"/>
      <c r="G48" s="719"/>
      <c r="H48" s="719"/>
      <c r="I48" s="719"/>
      <c r="J48" s="719"/>
      <c r="K48" s="719"/>
      <c r="L48" s="719"/>
      <c r="M48" s="719"/>
      <c r="N48" s="719"/>
      <c r="O48" s="720"/>
    </row>
    <row r="49" spans="1:15" ht="15">
      <c r="A49" s="718"/>
      <c r="B49" s="719"/>
      <c r="C49" s="719"/>
      <c r="D49" s="719"/>
      <c r="E49" s="719"/>
      <c r="F49" s="719"/>
      <c r="G49" s="719"/>
      <c r="H49" s="719"/>
      <c r="I49" s="719"/>
      <c r="J49" s="719"/>
      <c r="K49" s="719"/>
      <c r="L49" s="719"/>
      <c r="M49" s="719"/>
      <c r="N49" s="719"/>
      <c r="O49" s="720"/>
    </row>
    <row r="50" spans="1:15" ht="15">
      <c r="A50" s="718"/>
      <c r="B50" s="719"/>
      <c r="C50" s="719"/>
      <c r="D50" s="719"/>
      <c r="E50" s="719"/>
      <c r="F50" s="719"/>
      <c r="G50" s="719"/>
      <c r="H50" s="719"/>
      <c r="I50" s="719"/>
      <c r="J50" s="719"/>
      <c r="K50" s="719"/>
      <c r="L50" s="719"/>
      <c r="M50" s="719"/>
      <c r="N50" s="719"/>
      <c r="O50" s="720"/>
    </row>
    <row r="51" spans="1:15" ht="15">
      <c r="A51" s="718"/>
      <c r="B51" s="719"/>
      <c r="C51" s="719"/>
      <c r="D51" s="719"/>
      <c r="E51" s="719"/>
      <c r="F51" s="719"/>
      <c r="G51" s="719"/>
      <c r="H51" s="719"/>
      <c r="I51" s="719"/>
      <c r="J51" s="719"/>
      <c r="K51" s="719"/>
      <c r="L51" s="719"/>
      <c r="M51" s="719"/>
      <c r="N51" s="719"/>
      <c r="O51" s="720"/>
    </row>
    <row r="52" spans="1:15" ht="15">
      <c r="A52" s="718"/>
      <c r="B52" s="719"/>
      <c r="C52" s="719"/>
      <c r="D52" s="719"/>
      <c r="E52" s="719"/>
      <c r="F52" s="719"/>
      <c r="G52" s="719"/>
      <c r="H52" s="719"/>
      <c r="I52" s="719"/>
      <c r="J52" s="719"/>
      <c r="K52" s="719"/>
      <c r="L52" s="719"/>
      <c r="M52" s="719"/>
      <c r="N52" s="719"/>
      <c r="O52" s="720"/>
    </row>
    <row r="53" spans="1:15" ht="15">
      <c r="A53" s="718"/>
      <c r="B53" s="719"/>
      <c r="C53" s="719"/>
      <c r="D53" s="719"/>
      <c r="E53" s="719"/>
      <c r="F53" s="719"/>
      <c r="G53" s="719"/>
      <c r="H53" s="719"/>
      <c r="I53" s="719"/>
      <c r="J53" s="719"/>
      <c r="K53" s="719"/>
      <c r="L53" s="719"/>
      <c r="M53" s="719"/>
      <c r="N53" s="719"/>
      <c r="O53" s="720"/>
    </row>
    <row r="54" spans="1:15" ht="15">
      <c r="A54" s="718"/>
      <c r="B54" s="719"/>
      <c r="C54" s="719"/>
      <c r="D54" s="719"/>
      <c r="E54" s="719"/>
      <c r="F54" s="719"/>
      <c r="G54" s="719"/>
      <c r="H54" s="719"/>
      <c r="I54" s="719"/>
      <c r="J54" s="719"/>
      <c r="K54" s="719"/>
      <c r="L54" s="719"/>
      <c r="M54" s="719"/>
      <c r="N54" s="719"/>
      <c r="O54" s="720"/>
    </row>
    <row r="55" spans="1:15" ht="15">
      <c r="A55" s="718"/>
      <c r="B55" s="719"/>
      <c r="C55" s="719"/>
      <c r="D55" s="719"/>
      <c r="E55" s="719"/>
      <c r="F55" s="719"/>
      <c r="G55" s="719"/>
      <c r="H55" s="719"/>
      <c r="I55" s="719"/>
      <c r="J55" s="719"/>
      <c r="K55" s="719"/>
      <c r="L55" s="719"/>
      <c r="M55" s="719"/>
      <c r="N55" s="719"/>
      <c r="O55" s="720"/>
    </row>
    <row r="56" spans="1:15" ht="15">
      <c r="A56" s="718"/>
      <c r="B56" s="719"/>
      <c r="C56" s="719"/>
      <c r="D56" s="719"/>
      <c r="E56" s="719"/>
      <c r="F56" s="719"/>
      <c r="G56" s="719"/>
      <c r="H56" s="719"/>
      <c r="I56" s="719"/>
      <c r="J56" s="719"/>
      <c r="K56" s="719"/>
      <c r="L56" s="719"/>
      <c r="M56" s="719"/>
      <c r="N56" s="719"/>
      <c r="O56" s="720"/>
    </row>
    <row r="57" spans="1:15" ht="15">
      <c r="A57" s="718"/>
      <c r="B57" s="719"/>
      <c r="C57" s="719"/>
      <c r="D57" s="719"/>
      <c r="E57" s="719"/>
      <c r="F57" s="719"/>
      <c r="G57" s="719"/>
      <c r="H57" s="719"/>
      <c r="I57" s="719"/>
      <c r="J57" s="719"/>
      <c r="K57" s="719"/>
      <c r="L57" s="719"/>
      <c r="M57" s="719"/>
      <c r="N57" s="719"/>
      <c r="O57" s="720"/>
    </row>
    <row r="58" spans="1:15" ht="15">
      <c r="A58" s="718"/>
      <c r="B58" s="719"/>
      <c r="C58" s="719"/>
      <c r="D58" s="719"/>
      <c r="E58" s="719"/>
      <c r="F58" s="719"/>
      <c r="G58" s="719"/>
      <c r="H58" s="719"/>
      <c r="I58" s="719"/>
      <c r="J58" s="719"/>
      <c r="K58" s="719"/>
      <c r="L58" s="719"/>
      <c r="M58" s="719"/>
      <c r="N58" s="719"/>
      <c r="O58" s="720"/>
    </row>
    <row r="59" spans="1:15" ht="15">
      <c r="A59" s="721"/>
      <c r="B59" s="722"/>
      <c r="C59" s="722"/>
      <c r="D59" s="722"/>
      <c r="E59" s="722"/>
      <c r="F59" s="722"/>
      <c r="G59" s="722"/>
      <c r="H59" s="722"/>
      <c r="I59" s="722"/>
      <c r="J59" s="722"/>
      <c r="K59" s="722"/>
      <c r="L59" s="722"/>
      <c r="M59" s="722"/>
      <c r="N59" s="722"/>
      <c r="O59" s="723"/>
    </row>
  </sheetData>
  <sheetProtection selectLockedCells="1"/>
  <mergeCells count="27">
    <mergeCell ref="A46:O59"/>
    <mergeCell ref="A45:O45"/>
    <mergeCell ref="L19:O19"/>
    <mergeCell ref="A12:C12"/>
    <mergeCell ref="A13:C13"/>
    <mergeCell ref="A14:C14"/>
    <mergeCell ref="A16:C16"/>
    <mergeCell ref="A35:C35"/>
    <mergeCell ref="A36:C36"/>
    <mergeCell ref="A37:C37"/>
    <mergeCell ref="A8:C8"/>
    <mergeCell ref="A9:C9"/>
    <mergeCell ref="A10:C10"/>
    <mergeCell ref="A11:C11"/>
    <mergeCell ref="A32:C32"/>
    <mergeCell ref="A30:C30"/>
    <mergeCell ref="A29:C29"/>
    <mergeCell ref="A18:C18"/>
    <mergeCell ref="A17:C17"/>
    <mergeCell ref="A15:C15"/>
    <mergeCell ref="A19:C19"/>
    <mergeCell ref="A26:C26"/>
    <mergeCell ref="A27:C27"/>
    <mergeCell ref="A28:C28"/>
    <mergeCell ref="A33:C33"/>
    <mergeCell ref="A34:C34"/>
    <mergeCell ref="A31:C31"/>
  </mergeCells>
  <dataValidations count="2">
    <dataValidation type="list" allowBlank="1" showInputMessage="1" showErrorMessage="1" sqref="I8:I21 I26:I36">
      <formula1>LoanType</formula1>
    </dataValidation>
    <dataValidation type="list" allowBlank="1" showInputMessage="1" showErrorMessage="1" sqref="D26:D37 D8:D13 D15:D20">
      <formula1>YN</formula1>
    </dataValidation>
  </dataValidations>
  <printOptions/>
  <pageMargins left="0.7" right="0.7" top="0.75" bottom="0.75" header="0.3" footer="0.3"/>
  <pageSetup fitToHeight="1" fitToWidth="1" horizontalDpi="600" verticalDpi="600" orientation="landscape" scale="43"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123"/>
  <sheetViews>
    <sheetView view="pageBreakPreview" zoomScale="85" zoomScaleNormal="115" zoomScaleSheetLayoutView="85" zoomScalePageLayoutView="115" workbookViewId="0" topLeftCell="A106">
      <selection activeCell="C30" sqref="C30"/>
    </sheetView>
  </sheetViews>
  <sheetFormatPr defaultColWidth="9.140625" defaultRowHeight="15"/>
  <cols>
    <col min="1" max="1" width="12.7109375" style="6" customWidth="1"/>
    <col min="2" max="2" width="21.8515625" style="6" customWidth="1"/>
    <col min="3" max="3" width="12.7109375" style="8" customWidth="1"/>
    <col min="4" max="6" width="12.7109375" style="6" customWidth="1"/>
    <col min="7" max="7" width="72.28125" style="6" customWidth="1"/>
    <col min="8" max="8" width="4.57421875" style="11" customWidth="1"/>
    <col min="9" max="9" width="12.57421875" style="11" hidden="1" customWidth="1"/>
    <col min="10" max="10" width="9.140625" style="11" hidden="1" customWidth="1"/>
    <col min="11" max="11" width="9.140625" style="11" customWidth="1"/>
    <col min="12" max="16384" width="9.140625" style="6" customWidth="1"/>
  </cols>
  <sheetData>
    <row r="1" spans="1:7" ht="30" customHeight="1">
      <c r="A1" s="490" t="str">
        <f>'Sources of Funds'!A1</f>
        <v>Project Name - Applicant Name</v>
      </c>
      <c r="B1" s="4"/>
      <c r="C1" s="7"/>
      <c r="D1" s="4"/>
      <c r="E1" s="4"/>
      <c r="F1" s="4"/>
      <c r="G1" s="5"/>
    </row>
    <row r="2" spans="1:2" ht="15.75" customHeight="1">
      <c r="A2" s="491" t="s">
        <v>32</v>
      </c>
      <c r="B2" s="4"/>
    </row>
    <row r="3" ht="15.75" customHeight="1"/>
    <row r="4" spans="1:7" ht="15.75" customHeight="1">
      <c r="A4" s="141"/>
      <c r="B4" s="141"/>
      <c r="C4" s="732" t="s">
        <v>38</v>
      </c>
      <c r="D4" s="724" t="s">
        <v>40</v>
      </c>
      <c r="E4" s="726" t="s">
        <v>350</v>
      </c>
      <c r="F4" s="734" t="s">
        <v>29</v>
      </c>
      <c r="G4" s="735"/>
    </row>
    <row r="5" spans="1:14" ht="15.75" customHeight="1">
      <c r="A5" s="142"/>
      <c r="B5" s="143"/>
      <c r="C5" s="733"/>
      <c r="D5" s="725"/>
      <c r="E5" s="727" t="s">
        <v>41</v>
      </c>
      <c r="F5" s="736"/>
      <c r="G5" s="737"/>
      <c r="L5" s="12"/>
      <c r="M5" s="12"/>
      <c r="N5" s="12"/>
    </row>
    <row r="6" spans="1:14" ht="15.75" customHeight="1">
      <c r="A6" s="738" t="s">
        <v>42</v>
      </c>
      <c r="B6" s="739"/>
      <c r="C6" s="144"/>
      <c r="D6" s="145"/>
      <c r="E6" s="146"/>
      <c r="F6" s="147"/>
      <c r="G6" s="146"/>
      <c r="L6" s="12"/>
      <c r="M6" s="12"/>
      <c r="N6" s="12"/>
    </row>
    <row r="7" spans="1:14" ht="15.75" customHeight="1">
      <c r="A7" s="728" t="s">
        <v>43</v>
      </c>
      <c r="B7" s="729"/>
      <c r="C7" s="148">
        <v>0</v>
      </c>
      <c r="D7" s="149" t="e">
        <f>C7/'Unit Mix &amp; Rental Income'!$G$15</f>
        <v>#DIV/0!</v>
      </c>
      <c r="E7" s="149" t="e">
        <f>C7/'Unit Mix &amp; Rental Income'!$G$15</f>
        <v>#DIV/0!</v>
      </c>
      <c r="F7" s="730"/>
      <c r="G7" s="731"/>
      <c r="L7" s="12"/>
      <c r="M7" s="12"/>
      <c r="N7" s="12"/>
    </row>
    <row r="8" spans="1:14" ht="15.75" customHeight="1">
      <c r="A8" s="728" t="s">
        <v>44</v>
      </c>
      <c r="B8" s="729"/>
      <c r="C8" s="148">
        <v>0</v>
      </c>
      <c r="D8" s="149" t="e">
        <f>C8/'Unit Mix &amp; Rental Income'!$G$15</f>
        <v>#DIV/0!</v>
      </c>
      <c r="E8" s="149" t="e">
        <f>C8/'Unit Mix &amp; Rental Income'!$G$15</f>
        <v>#DIV/0!</v>
      </c>
      <c r="F8" s="730"/>
      <c r="G8" s="731"/>
      <c r="L8" s="12"/>
      <c r="M8" s="12"/>
      <c r="N8" s="12"/>
    </row>
    <row r="9" spans="1:14" ht="15.75" customHeight="1">
      <c r="A9" s="728" t="s">
        <v>45</v>
      </c>
      <c r="B9" s="729"/>
      <c r="C9" s="148">
        <v>0</v>
      </c>
      <c r="D9" s="149" t="e">
        <f>C9/'Unit Mix &amp; Rental Income'!$G$15</f>
        <v>#DIV/0!</v>
      </c>
      <c r="E9" s="149" t="e">
        <f>C9/'Unit Mix &amp; Rental Income'!$G$15</f>
        <v>#DIV/0!</v>
      </c>
      <c r="F9" s="730"/>
      <c r="G9" s="731"/>
      <c r="L9" s="12"/>
      <c r="M9" s="12"/>
      <c r="N9" s="12"/>
    </row>
    <row r="10" spans="1:14" ht="15.75" customHeight="1">
      <c r="A10" s="740" t="s">
        <v>46</v>
      </c>
      <c r="B10" s="741"/>
      <c r="C10" s="150">
        <f>SUM(C7:C9)</f>
        <v>0</v>
      </c>
      <c r="D10" s="149" t="e">
        <f>C10/'Unit Mix &amp; Rental Income'!$G$15</f>
        <v>#DIV/0!</v>
      </c>
      <c r="E10" s="149" t="e">
        <f>C10/'Unit Mix &amp; Rental Income'!$G$15</f>
        <v>#DIV/0!</v>
      </c>
      <c r="F10" s="742"/>
      <c r="G10" s="743"/>
      <c r="L10" s="12"/>
      <c r="M10" s="12"/>
      <c r="N10" s="12"/>
    </row>
    <row r="11" spans="1:14" ht="15.75" customHeight="1">
      <c r="A11" s="728" t="s">
        <v>47</v>
      </c>
      <c r="B11" s="729"/>
      <c r="C11" s="148">
        <v>0</v>
      </c>
      <c r="D11" s="149" t="e">
        <f>C11/'Unit Mix &amp; Rental Income'!$G$15</f>
        <v>#DIV/0!</v>
      </c>
      <c r="E11" s="149" t="e">
        <f>C11/'Unit Mix &amp; Rental Income'!$G$15</f>
        <v>#DIV/0!</v>
      </c>
      <c r="F11" s="730"/>
      <c r="G11" s="731"/>
      <c r="L11" s="12"/>
      <c r="M11" s="12"/>
      <c r="N11" s="12"/>
    </row>
    <row r="12" spans="1:14" ht="15.75" customHeight="1">
      <c r="A12" s="728" t="s">
        <v>661</v>
      </c>
      <c r="B12" s="729"/>
      <c r="C12" s="148">
        <v>0</v>
      </c>
      <c r="D12" s="149" t="e">
        <f>C12/'Unit Mix &amp; Rental Income'!$G$15</f>
        <v>#DIV/0!</v>
      </c>
      <c r="E12" s="149" t="e">
        <f>C12/'Unit Mix &amp; Rental Income'!$G$15</f>
        <v>#DIV/0!</v>
      </c>
      <c r="F12" s="730"/>
      <c r="G12" s="731"/>
      <c r="L12" s="12"/>
      <c r="M12" s="12"/>
      <c r="N12" s="12"/>
    </row>
    <row r="13" spans="1:14" ht="15.75" customHeight="1">
      <c r="A13" s="746" t="s">
        <v>48</v>
      </c>
      <c r="B13" s="747"/>
      <c r="C13" s="151">
        <f>SUM(C10:C12)</f>
        <v>0</v>
      </c>
      <c r="D13" s="152" t="e">
        <f>SUM(D10:D12)</f>
        <v>#DIV/0!</v>
      </c>
      <c r="E13" s="151" t="e">
        <f>SUM(E10:E12)</f>
        <v>#DIV/0!</v>
      </c>
      <c r="F13" s="748"/>
      <c r="G13" s="749"/>
      <c r="L13" s="12"/>
      <c r="M13" s="12"/>
      <c r="N13" s="12"/>
    </row>
    <row r="14" spans="1:14" ht="15.75" customHeight="1">
      <c r="A14" s="738" t="s">
        <v>344</v>
      </c>
      <c r="B14" s="739"/>
      <c r="C14" s="144"/>
      <c r="D14" s="145"/>
      <c r="E14" s="146"/>
      <c r="F14" s="147"/>
      <c r="G14" s="146"/>
      <c r="L14" s="12"/>
      <c r="M14" s="12"/>
      <c r="N14" s="12"/>
    </row>
    <row r="15" spans="1:14" ht="15.75" customHeight="1">
      <c r="A15" s="728" t="s">
        <v>452</v>
      </c>
      <c r="B15" s="729"/>
      <c r="C15" s="148">
        <v>0</v>
      </c>
      <c r="D15" s="153" t="e">
        <f>C15/'Unit Mix &amp; Rental Income'!$G$15</f>
        <v>#DIV/0!</v>
      </c>
      <c r="E15" s="149" t="e">
        <f>C15/'Unit Mix &amp; Rental Income'!$G$15</f>
        <v>#DIV/0!</v>
      </c>
      <c r="F15" s="730"/>
      <c r="G15" s="731"/>
      <c r="L15" s="12"/>
      <c r="M15" s="12"/>
      <c r="N15" s="12"/>
    </row>
    <row r="16" spans="1:14" ht="15.75" customHeight="1">
      <c r="A16" s="728" t="s">
        <v>451</v>
      </c>
      <c r="B16" s="729"/>
      <c r="C16" s="148">
        <v>0</v>
      </c>
      <c r="D16" s="153" t="e">
        <f>C16/'Unit Mix &amp; Rental Income'!$G$15</f>
        <v>#DIV/0!</v>
      </c>
      <c r="E16" s="149" t="e">
        <f>C16/'Unit Mix &amp; Rental Income'!$G$15</f>
        <v>#DIV/0!</v>
      </c>
      <c r="F16" s="154"/>
      <c r="G16" s="155"/>
      <c r="L16" s="12"/>
      <c r="M16" s="12"/>
      <c r="N16" s="12"/>
    </row>
    <row r="17" spans="1:14" ht="15.75" customHeight="1">
      <c r="A17" s="728" t="s">
        <v>49</v>
      </c>
      <c r="B17" s="729"/>
      <c r="C17" s="148">
        <v>0</v>
      </c>
      <c r="D17" s="153" t="e">
        <f>C17/'Unit Mix &amp; Rental Income'!$G$15</f>
        <v>#DIV/0!</v>
      </c>
      <c r="E17" s="149" t="e">
        <f>C17/'Unit Mix &amp; Rental Income'!$G$15</f>
        <v>#DIV/0!</v>
      </c>
      <c r="F17" s="730"/>
      <c r="G17" s="731"/>
      <c r="L17" s="12"/>
      <c r="M17" s="12"/>
      <c r="N17" s="12"/>
    </row>
    <row r="18" spans="1:14" ht="15.75" customHeight="1">
      <c r="A18" s="728" t="s">
        <v>50</v>
      </c>
      <c r="B18" s="729"/>
      <c r="C18" s="148">
        <v>0</v>
      </c>
      <c r="D18" s="153" t="e">
        <f>C18/'Unit Mix &amp; Rental Income'!$G$15</f>
        <v>#DIV/0!</v>
      </c>
      <c r="E18" s="149" t="e">
        <f>C18/'Unit Mix &amp; Rental Income'!$G$15</f>
        <v>#DIV/0!</v>
      </c>
      <c r="F18" s="730"/>
      <c r="G18" s="731"/>
      <c r="L18" s="12"/>
      <c r="M18" s="12"/>
      <c r="N18" s="12"/>
    </row>
    <row r="19" spans="1:14" ht="15.75" customHeight="1">
      <c r="A19" s="728" t="s">
        <v>51</v>
      </c>
      <c r="B19" s="729"/>
      <c r="C19" s="148">
        <v>0</v>
      </c>
      <c r="D19" s="153" t="e">
        <f>C19/'Unit Mix &amp; Rental Income'!$G$15</f>
        <v>#DIV/0!</v>
      </c>
      <c r="E19" s="149" t="e">
        <f>C19/'Unit Mix &amp; Rental Income'!$G$15</f>
        <v>#DIV/0!</v>
      </c>
      <c r="F19" s="730"/>
      <c r="G19" s="731"/>
      <c r="L19" s="12"/>
      <c r="M19" s="12"/>
      <c r="N19" s="12"/>
    </row>
    <row r="20" spans="1:14" ht="15.75" customHeight="1">
      <c r="A20" s="728" t="s">
        <v>394</v>
      </c>
      <c r="B20" s="729"/>
      <c r="C20" s="148">
        <v>0</v>
      </c>
      <c r="D20" s="153" t="e">
        <f>C20/'Unit Mix &amp; Rental Income'!$G$15</f>
        <v>#DIV/0!</v>
      </c>
      <c r="E20" s="149" t="e">
        <f>C20/'Unit Mix &amp; Rental Income'!$G$15</f>
        <v>#DIV/0!</v>
      </c>
      <c r="F20" s="730"/>
      <c r="G20" s="731"/>
      <c r="I20" s="13" t="e">
        <f>J20+J21</f>
        <v>#DIV/0!</v>
      </c>
      <c r="J20" s="13" t="e">
        <f>C20/(C15+C16+C18+C19+C17)</f>
        <v>#DIV/0!</v>
      </c>
      <c r="L20" s="12"/>
      <c r="M20" s="12"/>
      <c r="N20" s="12"/>
    </row>
    <row r="21" spans="1:14" ht="15.75" customHeight="1">
      <c r="A21" s="728" t="s">
        <v>392</v>
      </c>
      <c r="B21" s="729"/>
      <c r="C21" s="148">
        <v>0</v>
      </c>
      <c r="D21" s="153" t="e">
        <f>C21/'Unit Mix &amp; Rental Income'!$G$15</f>
        <v>#DIV/0!</v>
      </c>
      <c r="E21" s="149" t="e">
        <f>C21/'Unit Mix &amp; Rental Income'!$G$15</f>
        <v>#DIV/0!</v>
      </c>
      <c r="F21" s="730"/>
      <c r="G21" s="731"/>
      <c r="J21" s="13" t="e">
        <f>C21/(C15+C16+C18+C19+C17+C20)</f>
        <v>#DIV/0!</v>
      </c>
      <c r="L21" s="12"/>
      <c r="M21" s="12"/>
      <c r="N21" s="12"/>
    </row>
    <row r="22" spans="1:14" ht="15.75" customHeight="1">
      <c r="A22" s="728" t="s">
        <v>393</v>
      </c>
      <c r="B22" s="729"/>
      <c r="C22" s="148">
        <v>0</v>
      </c>
      <c r="D22" s="153" t="e">
        <f>C22/'Unit Mix &amp; Rental Income'!$G$15</f>
        <v>#DIV/0!</v>
      </c>
      <c r="E22" s="149" t="e">
        <f>C22/'Unit Mix &amp; Rental Income'!$G$15</f>
        <v>#DIV/0!</v>
      </c>
      <c r="F22" s="154"/>
      <c r="G22" s="155"/>
      <c r="L22" s="12"/>
      <c r="M22" s="12"/>
      <c r="N22" s="12"/>
    </row>
    <row r="23" spans="1:14" ht="15.75" customHeight="1">
      <c r="A23" s="744" t="s">
        <v>52</v>
      </c>
      <c r="B23" s="745"/>
      <c r="C23" s="148">
        <v>0</v>
      </c>
      <c r="D23" s="153" t="e">
        <f>C23/'Unit Mix &amp; Rental Income'!$G$15</f>
        <v>#DIV/0!</v>
      </c>
      <c r="E23" s="149" t="e">
        <f>C23/'Unit Mix &amp; Rental Income'!$G$15</f>
        <v>#DIV/0!</v>
      </c>
      <c r="F23" s="730"/>
      <c r="G23" s="731"/>
      <c r="I23" s="13" t="e">
        <f>C23/(C14+C15+C17+C18)</f>
        <v>#DIV/0!</v>
      </c>
      <c r="L23" s="12"/>
      <c r="M23" s="12"/>
      <c r="N23" s="12"/>
    </row>
    <row r="24" spans="1:14" ht="15.75" customHeight="1">
      <c r="A24" s="156" t="s">
        <v>351</v>
      </c>
      <c r="B24" s="157"/>
      <c r="C24" s="148">
        <v>0</v>
      </c>
      <c r="D24" s="153" t="e">
        <f>C24/'Unit Mix &amp; Rental Income'!$G$15</f>
        <v>#DIV/0!</v>
      </c>
      <c r="E24" s="149" t="e">
        <f>C24/'Unit Mix &amp; Rental Income'!$G$15</f>
        <v>#DIV/0!</v>
      </c>
      <c r="F24" s="154"/>
      <c r="G24" s="155"/>
      <c r="I24" s="13" t="e">
        <f>C24/(C15+C17+C18+C19)</f>
        <v>#DIV/0!</v>
      </c>
      <c r="L24" s="12"/>
      <c r="M24" s="12"/>
      <c r="N24" s="12"/>
    </row>
    <row r="25" spans="1:14" ht="15.75" customHeight="1">
      <c r="A25" s="730" t="s">
        <v>661</v>
      </c>
      <c r="B25" s="731"/>
      <c r="C25" s="148">
        <v>0</v>
      </c>
      <c r="D25" s="153" t="e">
        <f>C25/'Unit Mix &amp; Rental Income'!$G$15</f>
        <v>#DIV/0!</v>
      </c>
      <c r="E25" s="149" t="e">
        <f>C25/'Unit Mix &amp; Rental Income'!$G$15</f>
        <v>#DIV/0!</v>
      </c>
      <c r="F25" s="154"/>
      <c r="G25" s="155"/>
      <c r="L25" s="12"/>
      <c r="M25" s="12"/>
      <c r="N25" s="12"/>
    </row>
    <row r="26" spans="1:14" ht="15.75" customHeight="1">
      <c r="A26" s="730" t="s">
        <v>661</v>
      </c>
      <c r="B26" s="731"/>
      <c r="C26" s="148">
        <v>0</v>
      </c>
      <c r="D26" s="153" t="e">
        <f>C26/'Unit Mix &amp; Rental Income'!$G$15</f>
        <v>#DIV/0!</v>
      </c>
      <c r="E26" s="149" t="e">
        <f>C26/'Unit Mix &amp; Rental Income'!$G$15</f>
        <v>#DIV/0!</v>
      </c>
      <c r="F26" s="730"/>
      <c r="G26" s="731"/>
      <c r="L26" s="12"/>
      <c r="M26" s="12"/>
      <c r="N26" s="12"/>
    </row>
    <row r="27" spans="1:14" ht="15.75" customHeight="1">
      <c r="A27" s="746" t="s">
        <v>53</v>
      </c>
      <c r="B27" s="747"/>
      <c r="C27" s="151">
        <f>SUM(C15:C26)</f>
        <v>0</v>
      </c>
      <c r="D27" s="152" t="e">
        <f>SUM(D15:D26)</f>
        <v>#DIV/0!</v>
      </c>
      <c r="E27" s="151" t="e">
        <f>SUM(E15:E26)</f>
        <v>#DIV/0!</v>
      </c>
      <c r="F27" s="750"/>
      <c r="G27" s="751"/>
      <c r="L27" s="12"/>
      <c r="M27" s="12"/>
      <c r="N27" s="12"/>
    </row>
    <row r="28" spans="1:14" ht="15.75" customHeight="1">
      <c r="A28" s="738" t="s">
        <v>54</v>
      </c>
      <c r="B28" s="739"/>
      <c r="C28" s="144"/>
      <c r="D28" s="145"/>
      <c r="E28" s="146"/>
      <c r="F28" s="147"/>
      <c r="G28" s="146"/>
      <c r="L28" s="12"/>
      <c r="M28" s="12"/>
      <c r="N28" s="12"/>
    </row>
    <row r="29" spans="1:14" ht="15.75" customHeight="1">
      <c r="A29" s="744" t="s">
        <v>55</v>
      </c>
      <c r="B29" s="745"/>
      <c r="C29" s="158">
        <v>0</v>
      </c>
      <c r="D29" s="149" t="e">
        <f>C29/'Unit Mix &amp; Rental Income'!$G$15</f>
        <v>#DIV/0!</v>
      </c>
      <c r="E29" s="159" t="e">
        <f>C29/'Unit Mix &amp; Rental Income'!$G$15</f>
        <v>#DIV/0!</v>
      </c>
      <c r="F29" s="730"/>
      <c r="G29" s="731"/>
      <c r="L29" s="12"/>
      <c r="M29" s="12"/>
      <c r="N29" s="12"/>
    </row>
    <row r="30" spans="1:14" ht="15.75" customHeight="1">
      <c r="A30" s="744" t="s">
        <v>56</v>
      </c>
      <c r="B30" s="745"/>
      <c r="C30" s="158">
        <v>0</v>
      </c>
      <c r="D30" s="149" t="e">
        <f>C30/'Unit Mix &amp; Rental Income'!$G$15</f>
        <v>#DIV/0!</v>
      </c>
      <c r="E30" s="159" t="e">
        <f>C30/'Unit Mix &amp; Rental Income'!$G$15</f>
        <v>#DIV/0!</v>
      </c>
      <c r="F30" s="730"/>
      <c r="G30" s="731"/>
      <c r="L30" s="12"/>
      <c r="M30" s="12"/>
      <c r="N30" s="12"/>
    </row>
    <row r="31" spans="1:14" ht="15.75" customHeight="1">
      <c r="A31" s="752" t="s">
        <v>57</v>
      </c>
      <c r="B31" s="753"/>
      <c r="C31" s="151">
        <f>SUM(C29:C30)</f>
        <v>0</v>
      </c>
      <c r="D31" s="151" t="e">
        <f>SUM(D29:D30)</f>
        <v>#DIV/0!</v>
      </c>
      <c r="E31" s="160" t="e">
        <f>SUM(E29:E30)</f>
        <v>#DIV/0!</v>
      </c>
      <c r="F31" s="754"/>
      <c r="G31" s="755"/>
      <c r="L31" s="12"/>
      <c r="M31" s="12"/>
      <c r="N31" s="12"/>
    </row>
    <row r="32" spans="1:14" ht="15.75" customHeight="1">
      <c r="A32" s="738" t="s">
        <v>59</v>
      </c>
      <c r="B32" s="739"/>
      <c r="C32" s="144"/>
      <c r="D32" s="145" t="s">
        <v>58</v>
      </c>
      <c r="E32" s="146"/>
      <c r="F32" s="147"/>
      <c r="G32" s="146"/>
      <c r="L32" s="12"/>
      <c r="M32" s="12"/>
      <c r="N32" s="12"/>
    </row>
    <row r="33" spans="1:14" ht="15.75" customHeight="1">
      <c r="A33" s="728" t="s">
        <v>60</v>
      </c>
      <c r="B33" s="729"/>
      <c r="C33" s="148">
        <v>0</v>
      </c>
      <c r="D33" s="149" t="e">
        <f>C33/'Unit Mix &amp; Rental Income'!$G$15</f>
        <v>#DIV/0!</v>
      </c>
      <c r="E33" s="159" t="e">
        <f>C33/'Unit Mix &amp; Rental Income'!$G$15</f>
        <v>#DIV/0!</v>
      </c>
      <c r="F33" s="730"/>
      <c r="G33" s="731"/>
      <c r="I33" s="13" t="e">
        <f>C33/(C25+C26+C27+C28)</f>
        <v>#DIV/0!</v>
      </c>
      <c r="L33" s="12"/>
      <c r="M33" s="12"/>
      <c r="N33" s="12"/>
    </row>
    <row r="34" spans="1:14" ht="15.75" customHeight="1">
      <c r="A34" s="728" t="s">
        <v>61</v>
      </c>
      <c r="B34" s="729"/>
      <c r="C34" s="148">
        <v>0</v>
      </c>
      <c r="D34" s="149" t="e">
        <f>C34/'Unit Mix &amp; Rental Income'!$G$15</f>
        <v>#DIV/0!</v>
      </c>
      <c r="E34" s="159" t="e">
        <f>C34/'Unit Mix &amp; Rental Income'!$G$15</f>
        <v>#DIV/0!</v>
      </c>
      <c r="F34" s="730"/>
      <c r="G34" s="731"/>
      <c r="I34" s="13" t="e">
        <f>C34/(C26+C27+C28+C29)</f>
        <v>#DIV/0!</v>
      </c>
      <c r="L34" s="12"/>
      <c r="M34" s="12"/>
      <c r="N34" s="12"/>
    </row>
    <row r="35" spans="1:14" ht="15.75" customHeight="1">
      <c r="A35" s="730" t="s">
        <v>661</v>
      </c>
      <c r="B35" s="731"/>
      <c r="C35" s="148">
        <v>0</v>
      </c>
      <c r="D35" s="149" t="e">
        <f>C35/'Unit Mix &amp; Rental Income'!$G$15</f>
        <v>#DIV/0!</v>
      </c>
      <c r="E35" s="159" t="e">
        <f>C35/'Unit Mix &amp; Rental Income'!$G$15</f>
        <v>#DIV/0!</v>
      </c>
      <c r="F35" s="730"/>
      <c r="G35" s="731"/>
      <c r="L35" s="12"/>
      <c r="M35" s="12"/>
      <c r="N35" s="12"/>
    </row>
    <row r="36" spans="1:14" ht="15.75" customHeight="1">
      <c r="A36" s="752" t="s">
        <v>62</v>
      </c>
      <c r="B36" s="753"/>
      <c r="C36" s="151">
        <f>SUM(C33:C35)</f>
        <v>0</v>
      </c>
      <c r="D36" s="151" t="e">
        <f>SUM(D33:D35)</f>
        <v>#DIV/0!</v>
      </c>
      <c r="E36" s="160" t="e">
        <f>SUM(E33:E35)</f>
        <v>#DIV/0!</v>
      </c>
      <c r="F36" s="754"/>
      <c r="G36" s="751"/>
      <c r="L36" s="12"/>
      <c r="M36" s="12"/>
      <c r="N36" s="12"/>
    </row>
    <row r="37" spans="1:14" ht="15.75" customHeight="1">
      <c r="A37" s="738" t="s">
        <v>63</v>
      </c>
      <c r="B37" s="739"/>
      <c r="C37" s="144"/>
      <c r="D37" s="145" t="s">
        <v>58</v>
      </c>
      <c r="E37" s="146"/>
      <c r="F37" s="147"/>
      <c r="G37" s="146"/>
      <c r="L37" s="12"/>
      <c r="M37" s="12"/>
      <c r="N37" s="12"/>
    </row>
    <row r="38" spans="1:14" ht="15.75" customHeight="1">
      <c r="A38" s="744" t="s">
        <v>64</v>
      </c>
      <c r="B38" s="745"/>
      <c r="C38" s="148">
        <v>0</v>
      </c>
      <c r="D38" s="149" t="e">
        <f>C38/'Unit Mix &amp; Rental Income'!$G$15</f>
        <v>#DIV/0!</v>
      </c>
      <c r="E38" s="149" t="e">
        <f>C38/'Unit Mix &amp; Rental Income'!$G$15</f>
        <v>#DIV/0!</v>
      </c>
      <c r="F38" s="730"/>
      <c r="G38" s="731"/>
      <c r="L38" s="12"/>
      <c r="M38" s="12"/>
      <c r="N38" s="12"/>
    </row>
    <row r="39" spans="1:14" ht="15.75" customHeight="1">
      <c r="A39" s="744" t="s">
        <v>65</v>
      </c>
      <c r="B39" s="745"/>
      <c r="C39" s="148">
        <v>0</v>
      </c>
      <c r="D39" s="149" t="e">
        <f>C39/'Unit Mix &amp; Rental Income'!$G$15</f>
        <v>#DIV/0!</v>
      </c>
      <c r="E39" s="149" t="e">
        <f>C39/'Unit Mix &amp; Rental Income'!$G$15</f>
        <v>#DIV/0!</v>
      </c>
      <c r="F39" s="730"/>
      <c r="G39" s="731"/>
      <c r="L39" s="12"/>
      <c r="M39" s="12"/>
      <c r="N39" s="12"/>
    </row>
    <row r="40" spans="1:14" ht="15.75" customHeight="1">
      <c r="A40" s="730" t="s">
        <v>661</v>
      </c>
      <c r="B40" s="731"/>
      <c r="C40" s="148">
        <v>0</v>
      </c>
      <c r="D40" s="149"/>
      <c r="E40" s="149"/>
      <c r="F40" s="730"/>
      <c r="G40" s="731"/>
      <c r="L40" s="12"/>
      <c r="M40" s="12"/>
      <c r="N40" s="12"/>
    </row>
    <row r="41" spans="1:14" ht="15.75" customHeight="1">
      <c r="A41" s="746" t="s">
        <v>66</v>
      </c>
      <c r="B41" s="747"/>
      <c r="C41" s="151">
        <f>SUM(C38:C40)</f>
        <v>0</v>
      </c>
      <c r="D41" s="151" t="e">
        <f>SUM(D38:D40)</f>
        <v>#DIV/0!</v>
      </c>
      <c r="E41" s="151" t="e">
        <f>SUM(E38:E40)</f>
        <v>#DIV/0!</v>
      </c>
      <c r="F41" s="754"/>
      <c r="G41" s="751"/>
      <c r="L41" s="12"/>
      <c r="M41" s="12"/>
      <c r="N41" s="12"/>
    </row>
    <row r="42" spans="1:14" ht="15.75" customHeight="1">
      <c r="A42" s="738" t="s">
        <v>67</v>
      </c>
      <c r="B42" s="739"/>
      <c r="C42" s="144"/>
      <c r="D42" s="145"/>
      <c r="E42" s="146"/>
      <c r="F42" s="147"/>
      <c r="G42" s="146"/>
      <c r="L42" s="12"/>
      <c r="M42" s="12"/>
      <c r="N42" s="12"/>
    </row>
    <row r="43" spans="1:14" ht="15.75" customHeight="1">
      <c r="A43" s="744" t="s">
        <v>68</v>
      </c>
      <c r="B43" s="745"/>
      <c r="C43" s="148">
        <v>0</v>
      </c>
      <c r="D43" s="149" t="e">
        <f>C43/'Unit Mix &amp; Rental Income'!$G$15</f>
        <v>#DIV/0!</v>
      </c>
      <c r="E43" s="153" t="e">
        <f>C43/'Unit Mix &amp; Rental Income'!$G$15</f>
        <v>#DIV/0!</v>
      </c>
      <c r="F43" s="730"/>
      <c r="G43" s="731"/>
      <c r="I43" s="14">
        <f>0.1*(C15+C17+C18+C19)</f>
        <v>0</v>
      </c>
      <c r="J43" s="15" t="e">
        <f>C43/(C15+C17+C18+C19)</f>
        <v>#DIV/0!</v>
      </c>
      <c r="K43" s="478" t="e">
        <f>C43/(C16+C17+C18+C19)</f>
        <v>#DIV/0!</v>
      </c>
      <c r="L43" s="12"/>
      <c r="M43" s="12"/>
      <c r="N43" s="12"/>
    </row>
    <row r="44" spans="1:14" ht="15.75" customHeight="1">
      <c r="A44" s="744" t="s">
        <v>69</v>
      </c>
      <c r="B44" s="745"/>
      <c r="C44" s="148">
        <v>0</v>
      </c>
      <c r="D44" s="149" t="e">
        <f>C44/'Unit Mix &amp; Rental Income'!$G$15</f>
        <v>#DIV/0!</v>
      </c>
      <c r="E44" s="153" t="e">
        <f>C44/'Unit Mix &amp; Rental Income'!$G$15</f>
        <v>#DIV/0!</v>
      </c>
      <c r="F44" s="730"/>
      <c r="G44" s="731"/>
      <c r="H44" s="16"/>
      <c r="I44" s="17">
        <f>0.05*(C13+C31+C36+C41+C61+C70+C77+C85+C95+C111)</f>
        <v>0</v>
      </c>
      <c r="J44" s="15" t="e">
        <f>C44/(C36+C41+C61+C70+C77+C95+C111)</f>
        <v>#DIV/0!</v>
      </c>
      <c r="L44" s="12"/>
      <c r="M44" s="12"/>
      <c r="N44" s="12"/>
    </row>
    <row r="45" spans="1:14" ht="15.75" customHeight="1">
      <c r="A45" s="752" t="s">
        <v>70</v>
      </c>
      <c r="B45" s="753"/>
      <c r="C45" s="151">
        <f>SUM(C43:C44)</f>
        <v>0</v>
      </c>
      <c r="D45" s="151" t="e">
        <f>SUM(D43:D44)</f>
        <v>#DIV/0!</v>
      </c>
      <c r="E45" s="160" t="e">
        <f>SUM(E43:E44)</f>
        <v>#DIV/0!</v>
      </c>
      <c r="F45" s="728"/>
      <c r="G45" s="729"/>
      <c r="J45" s="8"/>
      <c r="L45" s="12"/>
      <c r="M45" s="12"/>
      <c r="N45" s="12"/>
    </row>
    <row r="46" spans="1:14" ht="15.75" customHeight="1">
      <c r="A46" s="738" t="s">
        <v>71</v>
      </c>
      <c r="B46" s="757"/>
      <c r="C46" s="758"/>
      <c r="D46" s="145" t="s">
        <v>58</v>
      </c>
      <c r="E46" s="146"/>
      <c r="F46" s="147"/>
      <c r="G46" s="146"/>
      <c r="L46" s="12"/>
      <c r="M46" s="12"/>
      <c r="N46" s="12"/>
    </row>
    <row r="47" spans="1:9" ht="15.75" customHeight="1">
      <c r="A47" s="728" t="s">
        <v>72</v>
      </c>
      <c r="B47" s="729"/>
      <c r="C47" s="148">
        <v>0</v>
      </c>
      <c r="D47" s="149" t="e">
        <f>C47/'Unit Mix &amp; Rental Income'!$G$15</f>
        <v>#DIV/0!</v>
      </c>
      <c r="E47" s="149" t="e">
        <f>C47/'Unit Mix &amp; Rental Income'!$G$15</f>
        <v>#DIV/0!</v>
      </c>
      <c r="F47" s="756"/>
      <c r="G47" s="731"/>
      <c r="I47" s="16" t="e">
        <f>IF(#REF!&gt;0,#REF!,0)</f>
        <v>#REF!</v>
      </c>
    </row>
    <row r="48" spans="1:9" ht="15.75" customHeight="1">
      <c r="A48" s="728" t="s">
        <v>73</v>
      </c>
      <c r="B48" s="729"/>
      <c r="C48" s="148">
        <v>0</v>
      </c>
      <c r="D48" s="149" t="e">
        <f>C48/'Unit Mix &amp; Rental Income'!$G$15</f>
        <v>#DIV/0!</v>
      </c>
      <c r="E48" s="149" t="e">
        <f>C48/'Unit Mix &amp; Rental Income'!$G$15</f>
        <v>#DIV/0!</v>
      </c>
      <c r="F48" s="756"/>
      <c r="G48" s="731"/>
      <c r="I48" s="14">
        <f>0.0075*'Sources of Funds'!F26</f>
        <v>0</v>
      </c>
    </row>
    <row r="49" spans="1:7" ht="15.75" customHeight="1">
      <c r="A49" s="728" t="s">
        <v>74</v>
      </c>
      <c r="B49" s="729"/>
      <c r="C49" s="148">
        <v>0</v>
      </c>
      <c r="D49" s="149" t="e">
        <f>C49/'Unit Mix &amp; Rental Income'!$G$15</f>
        <v>#DIV/0!</v>
      </c>
      <c r="E49" s="149" t="e">
        <f>C49/'Unit Mix &amp; Rental Income'!$G$15</f>
        <v>#DIV/0!</v>
      </c>
      <c r="F49" s="730"/>
      <c r="G49" s="731"/>
    </row>
    <row r="50" spans="1:7" ht="15.75" customHeight="1">
      <c r="A50" s="728" t="s">
        <v>75</v>
      </c>
      <c r="B50" s="729"/>
      <c r="C50" s="148">
        <v>0</v>
      </c>
      <c r="D50" s="149" t="e">
        <f>C50/'Unit Mix &amp; Rental Income'!$G$15</f>
        <v>#DIV/0!</v>
      </c>
      <c r="E50" s="149" t="e">
        <f>C50/'Unit Mix &amp; Rental Income'!$G$15</f>
        <v>#DIV/0!</v>
      </c>
      <c r="F50" s="730"/>
      <c r="G50" s="731"/>
    </row>
    <row r="51" spans="1:7" ht="15.75" customHeight="1">
      <c r="A51" s="728" t="s">
        <v>76</v>
      </c>
      <c r="B51" s="729"/>
      <c r="C51" s="148">
        <v>0</v>
      </c>
      <c r="D51" s="149" t="e">
        <f>C51/'Unit Mix &amp; Rental Income'!$G$15</f>
        <v>#DIV/0!</v>
      </c>
      <c r="E51" s="149" t="e">
        <f>C51/'Unit Mix &amp; Rental Income'!$G$15</f>
        <v>#DIV/0!</v>
      </c>
      <c r="F51" s="759"/>
      <c r="G51" s="760"/>
    </row>
    <row r="52" spans="1:7" ht="15.75" customHeight="1">
      <c r="A52" s="728" t="s">
        <v>77</v>
      </c>
      <c r="B52" s="729"/>
      <c r="C52" s="148">
        <v>0</v>
      </c>
      <c r="D52" s="149" t="e">
        <f>C52/'Unit Mix &amp; Rental Income'!$G$15</f>
        <v>#DIV/0!</v>
      </c>
      <c r="E52" s="149" t="e">
        <f>C52/'Unit Mix &amp; Rental Income'!$G$15</f>
        <v>#DIV/0!</v>
      </c>
      <c r="F52" s="730"/>
      <c r="G52" s="731"/>
    </row>
    <row r="53" spans="1:7" ht="15.75" customHeight="1">
      <c r="A53" s="728" t="s">
        <v>78</v>
      </c>
      <c r="B53" s="729"/>
      <c r="C53" s="148">
        <v>0</v>
      </c>
      <c r="D53" s="149" t="e">
        <f>C53/'Unit Mix &amp; Rental Income'!$G$15</f>
        <v>#DIV/0!</v>
      </c>
      <c r="E53" s="149" t="e">
        <f>C53/'Unit Mix &amp; Rental Income'!$G$15</f>
        <v>#DIV/0!</v>
      </c>
      <c r="F53" s="759"/>
      <c r="G53" s="760"/>
    </row>
    <row r="54" spans="1:7" ht="15.75" customHeight="1">
      <c r="A54" s="728" t="s">
        <v>79</v>
      </c>
      <c r="B54" s="729"/>
      <c r="C54" s="148">
        <v>0</v>
      </c>
      <c r="D54" s="149" t="e">
        <f>C54/'Unit Mix &amp; Rental Income'!$G$15</f>
        <v>#DIV/0!</v>
      </c>
      <c r="E54" s="149" t="e">
        <f>C54/'Unit Mix &amp; Rental Income'!$G$15</f>
        <v>#DIV/0!</v>
      </c>
      <c r="F54" s="759"/>
      <c r="G54" s="760"/>
    </row>
    <row r="55" spans="1:7" ht="15.75" customHeight="1">
      <c r="A55" s="728" t="s">
        <v>80</v>
      </c>
      <c r="B55" s="729"/>
      <c r="C55" s="148">
        <v>0</v>
      </c>
      <c r="D55" s="149" t="e">
        <f>C55/'Unit Mix &amp; Rental Income'!$G$15</f>
        <v>#DIV/0!</v>
      </c>
      <c r="E55" s="149" t="e">
        <f>C55/'Unit Mix &amp; Rental Income'!$G$15</f>
        <v>#DIV/0!</v>
      </c>
      <c r="F55" s="730"/>
      <c r="G55" s="731"/>
    </row>
    <row r="56" spans="1:7" ht="15.75" customHeight="1">
      <c r="A56" s="728" t="s">
        <v>355</v>
      </c>
      <c r="B56" s="729"/>
      <c r="C56" s="148">
        <v>0</v>
      </c>
      <c r="D56" s="149" t="e">
        <f>C56/'Unit Mix &amp; Rental Income'!$G$15</f>
        <v>#DIV/0!</v>
      </c>
      <c r="E56" s="149" t="e">
        <f>C56/'Unit Mix &amp; Rental Income'!$G$15</f>
        <v>#DIV/0!</v>
      </c>
      <c r="F56" s="730"/>
      <c r="G56" s="731"/>
    </row>
    <row r="57" spans="1:7" ht="15.75" customHeight="1">
      <c r="A57" s="728" t="s">
        <v>356</v>
      </c>
      <c r="B57" s="729"/>
      <c r="C57" s="148">
        <v>0</v>
      </c>
      <c r="D57" s="149" t="e">
        <f>C57/'Unit Mix &amp; Rental Income'!$G$15</f>
        <v>#DIV/0!</v>
      </c>
      <c r="E57" s="149" t="e">
        <f>C57/'Unit Mix &amp; Rental Income'!$G$15</f>
        <v>#DIV/0!</v>
      </c>
      <c r="F57" s="730"/>
      <c r="G57" s="731"/>
    </row>
    <row r="58" spans="1:7" ht="15.75" customHeight="1">
      <c r="A58" s="730" t="s">
        <v>19</v>
      </c>
      <c r="B58" s="731"/>
      <c r="C58" s="148">
        <v>0</v>
      </c>
      <c r="D58" s="149" t="e">
        <f>C58/'Unit Mix &amp; Rental Income'!$G$15</f>
        <v>#DIV/0!</v>
      </c>
      <c r="E58" s="149" t="e">
        <f>C58/'Unit Mix &amp; Rental Income'!$G$15</f>
        <v>#DIV/0!</v>
      </c>
      <c r="F58" s="154"/>
      <c r="G58" s="155"/>
    </row>
    <row r="59" spans="1:7" ht="15.75" customHeight="1">
      <c r="A59" s="730" t="s">
        <v>662</v>
      </c>
      <c r="B59" s="731"/>
      <c r="C59" s="148">
        <v>0</v>
      </c>
      <c r="D59" s="149" t="e">
        <f>C59/'Unit Mix &amp; Rental Income'!$G$15</f>
        <v>#DIV/0!</v>
      </c>
      <c r="E59" s="149" t="e">
        <f>C59/'Unit Mix &amp; Rental Income'!$G$15</f>
        <v>#DIV/0!</v>
      </c>
      <c r="F59" s="730"/>
      <c r="G59" s="731"/>
    </row>
    <row r="60" spans="1:7" ht="15.75" customHeight="1">
      <c r="A60" s="730" t="s">
        <v>663</v>
      </c>
      <c r="B60" s="731"/>
      <c r="C60" s="148">
        <v>0</v>
      </c>
      <c r="D60" s="149" t="e">
        <f>C60/'Unit Mix &amp; Rental Income'!$G$15</f>
        <v>#DIV/0!</v>
      </c>
      <c r="E60" s="149" t="e">
        <f>C60/'Unit Mix &amp; Rental Income'!$G$15</f>
        <v>#DIV/0!</v>
      </c>
      <c r="F60" s="730"/>
      <c r="G60" s="731"/>
    </row>
    <row r="61" spans="1:7" ht="15.75" customHeight="1">
      <c r="A61" s="161" t="s">
        <v>81</v>
      </c>
      <c r="B61" s="162"/>
      <c r="C61" s="151">
        <f>SUM(C47:C60)</f>
        <v>0</v>
      </c>
      <c r="D61" s="151" t="e">
        <f>SUM(D47:D60)</f>
        <v>#DIV/0!</v>
      </c>
      <c r="E61" s="160" t="e">
        <f>SUM(E47:E60)</f>
        <v>#DIV/0!</v>
      </c>
      <c r="F61" s="754"/>
      <c r="G61" s="751"/>
    </row>
    <row r="62" spans="1:7" ht="15.75" customHeight="1">
      <c r="A62" s="738" t="s">
        <v>82</v>
      </c>
      <c r="B62" s="757"/>
      <c r="C62" s="758"/>
      <c r="D62" s="145" t="s">
        <v>58</v>
      </c>
      <c r="E62" s="146"/>
      <c r="F62" s="147"/>
      <c r="G62" s="146"/>
    </row>
    <row r="63" spans="1:9" ht="15.75" customHeight="1">
      <c r="A63" s="728" t="s">
        <v>83</v>
      </c>
      <c r="B63" s="729"/>
      <c r="C63" s="148">
        <v>0</v>
      </c>
      <c r="D63" s="153" t="e">
        <f>C63/'Unit Mix &amp; Rental Income'!$G$15</f>
        <v>#DIV/0!</v>
      </c>
      <c r="E63" s="159" t="e">
        <f>C63/'Unit Mix &amp; Rental Income'!$G$15</f>
        <v>#DIV/0!</v>
      </c>
      <c r="F63" s="759"/>
      <c r="G63" s="760"/>
      <c r="I63" s="18">
        <f>0.01*'Sources of Funds'!F8</f>
        <v>0</v>
      </c>
    </row>
    <row r="64" spans="1:7" ht="15.75" customHeight="1">
      <c r="A64" s="728" t="s">
        <v>74</v>
      </c>
      <c r="B64" s="729"/>
      <c r="C64" s="148">
        <v>0</v>
      </c>
      <c r="D64" s="153" t="e">
        <f>C64/'Unit Mix &amp; Rental Income'!$G$15</f>
        <v>#DIV/0!</v>
      </c>
      <c r="E64" s="159" t="e">
        <f>C64/'Unit Mix &amp; Rental Income'!$G$15</f>
        <v>#DIV/0!</v>
      </c>
      <c r="F64" s="730"/>
      <c r="G64" s="731"/>
    </row>
    <row r="65" spans="1:7" ht="15.75" customHeight="1">
      <c r="A65" s="728" t="s">
        <v>84</v>
      </c>
      <c r="B65" s="729"/>
      <c r="C65" s="148">
        <v>0</v>
      </c>
      <c r="D65" s="153" t="e">
        <f>C65/'Unit Mix &amp; Rental Income'!$G$15</f>
        <v>#DIV/0!</v>
      </c>
      <c r="E65" s="159" t="e">
        <f>C65/'Unit Mix &amp; Rental Income'!$G$15</f>
        <v>#DIV/0!</v>
      </c>
      <c r="F65" s="730"/>
      <c r="G65" s="731"/>
    </row>
    <row r="66" spans="1:7" ht="15.75" customHeight="1">
      <c r="A66" s="728" t="s">
        <v>85</v>
      </c>
      <c r="B66" s="729"/>
      <c r="C66" s="148">
        <v>0</v>
      </c>
      <c r="D66" s="153" t="e">
        <f>C66/'Unit Mix &amp; Rental Income'!$G$15</f>
        <v>#DIV/0!</v>
      </c>
      <c r="E66" s="159" t="e">
        <f>C66/'Unit Mix &amp; Rental Income'!$G$15</f>
        <v>#DIV/0!</v>
      </c>
      <c r="F66" s="730"/>
      <c r="G66" s="731"/>
    </row>
    <row r="67" spans="1:7" ht="15.75" customHeight="1">
      <c r="A67" s="728" t="s">
        <v>86</v>
      </c>
      <c r="B67" s="729"/>
      <c r="C67" s="148">
        <v>0</v>
      </c>
      <c r="D67" s="153" t="e">
        <f>C67/'Unit Mix &amp; Rental Income'!$G$15</f>
        <v>#DIV/0!</v>
      </c>
      <c r="E67" s="159" t="e">
        <f>C67/'Unit Mix &amp; Rental Income'!$G$15</f>
        <v>#DIV/0!</v>
      </c>
      <c r="F67" s="730"/>
      <c r="G67" s="731"/>
    </row>
    <row r="68" spans="1:7" ht="15.75" customHeight="1">
      <c r="A68" s="730" t="s">
        <v>661</v>
      </c>
      <c r="B68" s="731"/>
      <c r="C68" s="148">
        <v>0</v>
      </c>
      <c r="D68" s="153" t="e">
        <f>C68/'Unit Mix &amp; Rental Income'!$G$15</f>
        <v>#DIV/0!</v>
      </c>
      <c r="E68" s="159" t="e">
        <f>C68/'Unit Mix &amp; Rental Income'!$G$15</f>
        <v>#DIV/0!</v>
      </c>
      <c r="F68" s="730"/>
      <c r="G68" s="731"/>
    </row>
    <row r="69" spans="1:7" ht="15.75" customHeight="1">
      <c r="A69" s="730" t="s">
        <v>661</v>
      </c>
      <c r="B69" s="731"/>
      <c r="C69" s="148">
        <v>0</v>
      </c>
      <c r="D69" s="153" t="e">
        <f>C69/'Unit Mix &amp; Rental Income'!$G$15</f>
        <v>#DIV/0!</v>
      </c>
      <c r="E69" s="159" t="e">
        <f>C69/'Unit Mix &amp; Rental Income'!$G$15</f>
        <v>#DIV/0!</v>
      </c>
      <c r="F69" s="730"/>
      <c r="G69" s="731"/>
    </row>
    <row r="70" spans="1:7" ht="15.75" customHeight="1">
      <c r="A70" s="161" t="s">
        <v>87</v>
      </c>
      <c r="B70" s="163"/>
      <c r="C70" s="151">
        <f>SUM(C63:C69)</f>
        <v>0</v>
      </c>
      <c r="D70" s="152" t="e">
        <f>SUM(D63:D69)</f>
        <v>#DIV/0!</v>
      </c>
      <c r="E70" s="160" t="e">
        <f>SUM(E63:E69)</f>
        <v>#DIV/0!</v>
      </c>
      <c r="F70" s="754"/>
      <c r="G70" s="751"/>
    </row>
    <row r="71" spans="1:7" ht="15.75" customHeight="1">
      <c r="A71" s="738" t="s">
        <v>88</v>
      </c>
      <c r="B71" s="757"/>
      <c r="C71" s="758"/>
      <c r="D71" s="145" t="s">
        <v>58</v>
      </c>
      <c r="E71" s="146"/>
      <c r="F71" s="147"/>
      <c r="G71" s="146"/>
    </row>
    <row r="72" spans="1:7" ht="15.75" customHeight="1">
      <c r="A72" s="728" t="s">
        <v>89</v>
      </c>
      <c r="B72" s="729"/>
      <c r="C72" s="148">
        <v>0</v>
      </c>
      <c r="D72" s="153" t="e">
        <f>C72/'Unit Mix &amp; Rental Income'!$G$15</f>
        <v>#DIV/0!</v>
      </c>
      <c r="E72" s="159" t="e">
        <f>C72/'Unit Mix &amp; Rental Income'!$G$15</f>
        <v>#DIV/0!</v>
      </c>
      <c r="F72" s="730"/>
      <c r="G72" s="731"/>
    </row>
    <row r="73" spans="1:7" ht="15.75" customHeight="1">
      <c r="A73" s="164" t="s">
        <v>90</v>
      </c>
      <c r="B73" s="165"/>
      <c r="C73" s="148">
        <v>0</v>
      </c>
      <c r="D73" s="153" t="e">
        <f>C73/'Unit Mix &amp; Rental Income'!$G$15</f>
        <v>#DIV/0!</v>
      </c>
      <c r="E73" s="159" t="e">
        <f>C73/'Unit Mix &amp; Rental Income'!$G$15</f>
        <v>#DIV/0!</v>
      </c>
      <c r="F73" s="730"/>
      <c r="G73" s="731"/>
    </row>
    <row r="74" spans="1:7" ht="15.75" customHeight="1">
      <c r="A74" s="164" t="s">
        <v>91</v>
      </c>
      <c r="B74" s="165"/>
      <c r="C74" s="148">
        <v>0</v>
      </c>
      <c r="D74" s="153" t="e">
        <f>C74/'Unit Mix &amp; Rental Income'!$G$15</f>
        <v>#DIV/0!</v>
      </c>
      <c r="E74" s="159" t="e">
        <f>C74/'Unit Mix &amp; Rental Income'!$G$15</f>
        <v>#DIV/0!</v>
      </c>
      <c r="F74" s="730"/>
      <c r="G74" s="731"/>
    </row>
    <row r="75" spans="1:7" ht="15.75" customHeight="1">
      <c r="A75" s="730" t="s">
        <v>664</v>
      </c>
      <c r="B75" s="731"/>
      <c r="C75" s="148">
        <v>0</v>
      </c>
      <c r="D75" s="153" t="e">
        <f>C75/'Unit Mix &amp; Rental Income'!$G$15</f>
        <v>#DIV/0!</v>
      </c>
      <c r="E75" s="159" t="e">
        <f>C75/'Unit Mix &amp; Rental Income'!$G$15</f>
        <v>#DIV/0!</v>
      </c>
      <c r="F75" s="730"/>
      <c r="G75" s="731"/>
    </row>
    <row r="76" spans="1:7" ht="15.75" customHeight="1">
      <c r="A76" s="730" t="s">
        <v>665</v>
      </c>
      <c r="B76" s="731"/>
      <c r="C76" s="166">
        <v>0</v>
      </c>
      <c r="D76" s="153" t="e">
        <f>C76/'Unit Mix &amp; Rental Income'!$G$15</f>
        <v>#DIV/0!</v>
      </c>
      <c r="E76" s="159" t="e">
        <f>C76/'Unit Mix &amp; Rental Income'!$G$15</f>
        <v>#DIV/0!</v>
      </c>
      <c r="F76" s="730"/>
      <c r="G76" s="731"/>
    </row>
    <row r="77" spans="1:7" ht="15.75" customHeight="1">
      <c r="A77" s="752" t="s">
        <v>92</v>
      </c>
      <c r="B77" s="753"/>
      <c r="C77" s="151">
        <f>SUM(C72:C76)</f>
        <v>0</v>
      </c>
      <c r="D77" s="152" t="e">
        <f>SUM(D72:D76)</f>
        <v>#DIV/0!</v>
      </c>
      <c r="E77" s="160" t="e">
        <f>SUM(E72:E76)</f>
        <v>#DIV/0!</v>
      </c>
      <c r="F77" s="754"/>
      <c r="G77" s="751"/>
    </row>
    <row r="78" spans="1:7" ht="15.75" customHeight="1">
      <c r="A78" s="738" t="s">
        <v>93</v>
      </c>
      <c r="B78" s="757"/>
      <c r="C78" s="758"/>
      <c r="D78" s="145" t="s">
        <v>58</v>
      </c>
      <c r="E78" s="146"/>
      <c r="F78" s="147"/>
      <c r="G78" s="146"/>
    </row>
    <row r="79" spans="1:7" ht="15.75" customHeight="1">
      <c r="A79" s="728" t="s">
        <v>94</v>
      </c>
      <c r="B79" s="729"/>
      <c r="C79" s="148">
        <v>0</v>
      </c>
      <c r="D79" s="153" t="e">
        <f>C79/'Unit Mix &amp; Rental Income'!$G$15</f>
        <v>#DIV/0!</v>
      </c>
      <c r="E79" s="159" t="e">
        <f>C79/'Unit Mix &amp; Rental Income'!$G$15</f>
        <v>#DIV/0!</v>
      </c>
      <c r="F79" s="730"/>
      <c r="G79" s="731"/>
    </row>
    <row r="80" spans="1:7" ht="15.75" customHeight="1">
      <c r="A80" s="728" t="s">
        <v>95</v>
      </c>
      <c r="B80" s="729"/>
      <c r="C80" s="148">
        <v>0</v>
      </c>
      <c r="D80" s="153" t="e">
        <f>C80/'Unit Mix &amp; Rental Income'!$G$15</f>
        <v>#DIV/0!</v>
      </c>
      <c r="E80" s="159" t="e">
        <f>C80/'Unit Mix &amp; Rental Income'!$G$15</f>
        <v>#DIV/0!</v>
      </c>
      <c r="F80" s="730"/>
      <c r="G80" s="731"/>
    </row>
    <row r="81" spans="1:7" ht="15.75" customHeight="1">
      <c r="A81" s="728" t="s">
        <v>96</v>
      </c>
      <c r="B81" s="729"/>
      <c r="C81" s="148">
        <v>0</v>
      </c>
      <c r="D81" s="153" t="e">
        <f>C81/'Unit Mix &amp; Rental Income'!$G$15</f>
        <v>#DIV/0!</v>
      </c>
      <c r="E81" s="159" t="e">
        <f>C81/'Unit Mix &amp; Rental Income'!$G$15</f>
        <v>#DIV/0!</v>
      </c>
      <c r="F81" s="730"/>
      <c r="G81" s="731"/>
    </row>
    <row r="82" spans="1:7" ht="15.75" customHeight="1">
      <c r="A82" s="728" t="s">
        <v>97</v>
      </c>
      <c r="B82" s="729"/>
      <c r="C82" s="148">
        <v>0</v>
      </c>
      <c r="D82" s="153" t="e">
        <f>C82/'Unit Mix &amp; Rental Income'!$G$15</f>
        <v>#DIV/0!</v>
      </c>
      <c r="E82" s="159" t="e">
        <f>C82/'Unit Mix &amp; Rental Income'!$G$15</f>
        <v>#DIV/0!</v>
      </c>
      <c r="F82" s="730"/>
      <c r="G82" s="731"/>
    </row>
    <row r="83" spans="1:7" ht="15.75" customHeight="1">
      <c r="A83" s="730" t="s">
        <v>661</v>
      </c>
      <c r="B83" s="731"/>
      <c r="C83" s="148">
        <v>0</v>
      </c>
      <c r="D83" s="153" t="e">
        <f>C83/'Unit Mix &amp; Rental Income'!$G$15</f>
        <v>#DIV/0!</v>
      </c>
      <c r="E83" s="159" t="e">
        <f>C83/'Unit Mix &amp; Rental Income'!$G$15</f>
        <v>#DIV/0!</v>
      </c>
      <c r="F83" s="730"/>
      <c r="G83" s="731"/>
    </row>
    <row r="84" spans="1:7" ht="15.75" customHeight="1">
      <c r="A84" s="730" t="s">
        <v>661</v>
      </c>
      <c r="B84" s="731"/>
      <c r="C84" s="148">
        <v>0</v>
      </c>
      <c r="D84" s="153" t="e">
        <f>C84/'Unit Mix &amp; Rental Income'!$G$15</f>
        <v>#DIV/0!</v>
      </c>
      <c r="E84" s="159" t="e">
        <f>C84/'Unit Mix &amp; Rental Income'!$G$15</f>
        <v>#DIV/0!</v>
      </c>
      <c r="F84" s="730"/>
      <c r="G84" s="731"/>
    </row>
    <row r="85" spans="1:7" ht="15.75" customHeight="1">
      <c r="A85" s="752" t="s">
        <v>98</v>
      </c>
      <c r="B85" s="753"/>
      <c r="C85" s="151">
        <f>SUM(C79:C84)</f>
        <v>0</v>
      </c>
      <c r="D85" s="152" t="e">
        <f>SUM(D79:D84)</f>
        <v>#DIV/0!</v>
      </c>
      <c r="E85" s="160" t="e">
        <f>SUM(E79:E84)</f>
        <v>#DIV/0!</v>
      </c>
      <c r="F85" s="754"/>
      <c r="G85" s="751"/>
    </row>
    <row r="86" spans="1:7" ht="15.75" customHeight="1">
      <c r="A86" s="738" t="s">
        <v>99</v>
      </c>
      <c r="B86" s="757"/>
      <c r="C86" s="758"/>
      <c r="D86" s="145" t="s">
        <v>58</v>
      </c>
      <c r="E86" s="146"/>
      <c r="F86" s="147"/>
      <c r="G86" s="146"/>
    </row>
    <row r="87" spans="1:7" ht="15.75" customHeight="1">
      <c r="A87" s="744" t="s">
        <v>100</v>
      </c>
      <c r="B87" s="745"/>
      <c r="C87" s="148">
        <v>0</v>
      </c>
      <c r="D87" s="149" t="e">
        <f>C87/'Unit Mix &amp; Rental Income'!$G$15</f>
        <v>#DIV/0!</v>
      </c>
      <c r="E87" s="159" t="e">
        <f>C87/'Unit Mix &amp; Rental Income'!$G$15</f>
        <v>#DIV/0!</v>
      </c>
      <c r="F87" s="730"/>
      <c r="G87" s="731"/>
    </row>
    <row r="88" spans="1:7" ht="15.75" customHeight="1">
      <c r="A88" s="744" t="s">
        <v>101</v>
      </c>
      <c r="B88" s="745"/>
      <c r="C88" s="148">
        <v>0</v>
      </c>
      <c r="D88" s="149" t="e">
        <f>C88/'Unit Mix &amp; Rental Income'!$G$15</f>
        <v>#DIV/0!</v>
      </c>
      <c r="E88" s="159" t="e">
        <f>C88/'Unit Mix &amp; Rental Income'!$G$15</f>
        <v>#DIV/0!</v>
      </c>
      <c r="F88" s="730"/>
      <c r="G88" s="731"/>
    </row>
    <row r="89" spans="1:7" ht="15.75" customHeight="1">
      <c r="A89" s="744" t="s">
        <v>102</v>
      </c>
      <c r="B89" s="745"/>
      <c r="C89" s="148">
        <v>0</v>
      </c>
      <c r="D89" s="149" t="e">
        <f>C89/'Unit Mix &amp; Rental Income'!$G$15</f>
        <v>#DIV/0!</v>
      </c>
      <c r="E89" s="159" t="e">
        <f>C89/'Unit Mix &amp; Rental Income'!$G$15</f>
        <v>#DIV/0!</v>
      </c>
      <c r="F89" s="730"/>
      <c r="G89" s="731"/>
    </row>
    <row r="90" spans="1:7" ht="15.75" customHeight="1">
      <c r="A90" s="744" t="s">
        <v>353</v>
      </c>
      <c r="B90" s="745"/>
      <c r="C90" s="148">
        <v>0</v>
      </c>
      <c r="D90" s="149" t="e">
        <f>C90/'Unit Mix &amp; Rental Income'!$G$15</f>
        <v>#DIV/0!</v>
      </c>
      <c r="E90" s="159" t="e">
        <f>C90/'Unit Mix &amp; Rental Income'!$G$15</f>
        <v>#DIV/0!</v>
      </c>
      <c r="F90" s="730"/>
      <c r="G90" s="731"/>
    </row>
    <row r="91" spans="1:7" ht="15.75" customHeight="1">
      <c r="A91" s="744" t="s">
        <v>352</v>
      </c>
      <c r="B91" s="745"/>
      <c r="C91" s="148">
        <v>0</v>
      </c>
      <c r="D91" s="149" t="e">
        <f>C91/'Unit Mix &amp; Rental Income'!$G$15</f>
        <v>#DIV/0!</v>
      </c>
      <c r="E91" s="159" t="e">
        <f>C91/'Unit Mix &amp; Rental Income'!$G$15</f>
        <v>#DIV/0!</v>
      </c>
      <c r="F91" s="730"/>
      <c r="G91" s="731"/>
    </row>
    <row r="92" spans="1:7" ht="15.75" customHeight="1">
      <c r="A92" s="744" t="s">
        <v>8</v>
      </c>
      <c r="B92" s="745"/>
      <c r="C92" s="148">
        <v>0</v>
      </c>
      <c r="D92" s="149" t="e">
        <f>C92/'Unit Mix &amp; Rental Income'!$G$15</f>
        <v>#DIV/0!</v>
      </c>
      <c r="E92" s="159" t="e">
        <f>C92/'Unit Mix &amp; Rental Income'!$G$15</f>
        <v>#DIV/0!</v>
      </c>
      <c r="F92" s="730"/>
      <c r="G92" s="731"/>
    </row>
    <row r="93" spans="1:7" ht="15.75" customHeight="1">
      <c r="A93" s="730" t="s">
        <v>666</v>
      </c>
      <c r="B93" s="731"/>
      <c r="C93" s="148">
        <v>0</v>
      </c>
      <c r="D93" s="149" t="e">
        <f>C93/'Unit Mix &amp; Rental Income'!$G$15</f>
        <v>#DIV/0!</v>
      </c>
      <c r="E93" s="159" t="e">
        <f>C93/'Unit Mix &amp; Rental Income'!$G$15</f>
        <v>#DIV/0!</v>
      </c>
      <c r="F93" s="730"/>
      <c r="G93" s="731"/>
    </row>
    <row r="94" spans="1:7" ht="15.75" customHeight="1">
      <c r="A94" s="730" t="s">
        <v>667</v>
      </c>
      <c r="B94" s="731"/>
      <c r="C94" s="148">
        <v>0</v>
      </c>
      <c r="D94" s="149" t="e">
        <f>C94/'Unit Mix &amp; Rental Income'!$G$15</f>
        <v>#DIV/0!</v>
      </c>
      <c r="E94" s="159" t="e">
        <f>C94/'Unit Mix &amp; Rental Income'!$G$15</f>
        <v>#DIV/0!</v>
      </c>
      <c r="F94" s="730"/>
      <c r="G94" s="731"/>
    </row>
    <row r="95" spans="1:7" ht="15.75" customHeight="1">
      <c r="A95" s="752" t="s">
        <v>103</v>
      </c>
      <c r="B95" s="753"/>
      <c r="C95" s="151">
        <f>SUM(C87:C94)</f>
        <v>0</v>
      </c>
      <c r="D95" s="151" t="e">
        <f>SUM(D87:D94)</f>
        <v>#DIV/0!</v>
      </c>
      <c r="E95" s="160" t="e">
        <f>SUM(E87:E94)</f>
        <v>#DIV/0!</v>
      </c>
      <c r="F95" s="750"/>
      <c r="G95" s="751"/>
    </row>
    <row r="96" spans="1:7" ht="15.75" customHeight="1">
      <c r="A96" s="738" t="s">
        <v>104</v>
      </c>
      <c r="B96" s="757"/>
      <c r="C96" s="758"/>
      <c r="D96" s="145" t="s">
        <v>58</v>
      </c>
      <c r="E96" s="146"/>
      <c r="F96" s="147"/>
      <c r="G96" s="146"/>
    </row>
    <row r="97" spans="1:7" ht="15.75" customHeight="1">
      <c r="A97" s="728" t="s">
        <v>105</v>
      </c>
      <c r="B97" s="729"/>
      <c r="C97" s="148">
        <v>0</v>
      </c>
      <c r="D97" s="149" t="e">
        <f>C97/'Unit Mix &amp; Rental Income'!$G$15</f>
        <v>#DIV/0!</v>
      </c>
      <c r="E97" s="149" t="e">
        <f>C97/'Unit Mix &amp; Rental Income'!$G$15</f>
        <v>#DIV/0!</v>
      </c>
      <c r="F97" s="730"/>
      <c r="G97" s="731"/>
    </row>
    <row r="98" spans="1:7" ht="15.75" customHeight="1">
      <c r="A98" s="728" t="s">
        <v>106</v>
      </c>
      <c r="B98" s="729"/>
      <c r="C98" s="148">
        <v>0</v>
      </c>
      <c r="D98" s="149" t="e">
        <f>C98/'Unit Mix &amp; Rental Income'!$G$15</f>
        <v>#DIV/0!</v>
      </c>
      <c r="E98" s="149" t="e">
        <f>C98/'Unit Mix &amp; Rental Income'!$G$15</f>
        <v>#DIV/0!</v>
      </c>
      <c r="F98" s="730"/>
      <c r="G98" s="731"/>
    </row>
    <row r="99" spans="1:7" ht="15.75" customHeight="1">
      <c r="A99" s="728" t="s">
        <v>107</v>
      </c>
      <c r="B99" s="729"/>
      <c r="C99" s="148">
        <v>0</v>
      </c>
      <c r="D99" s="149" t="e">
        <f>C99/'Unit Mix &amp; Rental Income'!$G$15</f>
        <v>#DIV/0!</v>
      </c>
      <c r="E99" s="149" t="e">
        <f>C99/'Unit Mix &amp; Rental Income'!$G$15</f>
        <v>#DIV/0!</v>
      </c>
      <c r="F99" s="730"/>
      <c r="G99" s="731"/>
    </row>
    <row r="100" spans="1:7" ht="15.75" customHeight="1">
      <c r="A100" s="763" t="s">
        <v>108</v>
      </c>
      <c r="B100" s="764"/>
      <c r="C100" s="148">
        <v>0</v>
      </c>
      <c r="D100" s="149" t="e">
        <f>C100/'Unit Mix &amp; Rental Income'!$G$15</f>
        <v>#DIV/0!</v>
      </c>
      <c r="E100" s="149" t="e">
        <f>C100/'Unit Mix &amp; Rental Income'!$G$15</f>
        <v>#DIV/0!</v>
      </c>
      <c r="F100" s="730"/>
      <c r="G100" s="731"/>
    </row>
    <row r="101" spans="1:7" ht="15.75" customHeight="1">
      <c r="A101" s="728" t="s">
        <v>109</v>
      </c>
      <c r="B101" s="729"/>
      <c r="C101" s="148">
        <v>0</v>
      </c>
      <c r="D101" s="149" t="e">
        <f>C101/'Unit Mix &amp; Rental Income'!$G$15</f>
        <v>#DIV/0!</v>
      </c>
      <c r="E101" s="149" t="e">
        <f>C101/'Unit Mix &amp; Rental Income'!$G$15</f>
        <v>#DIV/0!</v>
      </c>
      <c r="F101" s="730"/>
      <c r="G101" s="731"/>
    </row>
    <row r="102" spans="1:7" ht="15.75" customHeight="1">
      <c r="A102" s="728" t="s">
        <v>110</v>
      </c>
      <c r="B102" s="729"/>
      <c r="C102" s="148">
        <v>0</v>
      </c>
      <c r="D102" s="149" t="e">
        <f>C102/'Unit Mix &amp; Rental Income'!$G$15</f>
        <v>#DIV/0!</v>
      </c>
      <c r="E102" s="149" t="e">
        <f>C102/'Unit Mix &amp; Rental Income'!$G$15</f>
        <v>#DIV/0!</v>
      </c>
      <c r="F102" s="730"/>
      <c r="G102" s="731"/>
    </row>
    <row r="103" spans="1:7" ht="15.75" customHeight="1">
      <c r="A103" s="728" t="s">
        <v>111</v>
      </c>
      <c r="B103" s="729"/>
      <c r="C103" s="148">
        <v>0</v>
      </c>
      <c r="D103" s="149" t="e">
        <f>C103/'Unit Mix &amp; Rental Income'!$G$15</f>
        <v>#DIV/0!</v>
      </c>
      <c r="E103" s="149" t="e">
        <f>C103/'Unit Mix &amp; Rental Income'!$G$15</f>
        <v>#DIV/0!</v>
      </c>
      <c r="F103" s="730"/>
      <c r="G103" s="731"/>
    </row>
    <row r="104" spans="1:7" ht="15.75" customHeight="1">
      <c r="A104" s="728" t="s">
        <v>112</v>
      </c>
      <c r="B104" s="729"/>
      <c r="C104" s="148">
        <v>0</v>
      </c>
      <c r="D104" s="149" t="e">
        <f>C104/'Unit Mix &amp; Rental Income'!$G$15</f>
        <v>#DIV/0!</v>
      </c>
      <c r="E104" s="149" t="e">
        <f>C104/'Unit Mix &amp; Rental Income'!$G$15</f>
        <v>#DIV/0!</v>
      </c>
      <c r="F104" s="730"/>
      <c r="G104" s="731"/>
    </row>
    <row r="105" spans="1:7" ht="15.75" customHeight="1">
      <c r="A105" s="728" t="s">
        <v>113</v>
      </c>
      <c r="B105" s="729"/>
      <c r="C105" s="148">
        <v>0</v>
      </c>
      <c r="D105" s="149" t="e">
        <f>C105/'Unit Mix &amp; Rental Income'!$G$15</f>
        <v>#DIV/0!</v>
      </c>
      <c r="E105" s="149" t="e">
        <f>C105/'Unit Mix &amp; Rental Income'!$G$15</f>
        <v>#DIV/0!</v>
      </c>
      <c r="F105" s="730"/>
      <c r="G105" s="731"/>
    </row>
    <row r="106" spans="1:7" ht="15.75" customHeight="1">
      <c r="A106" s="761" t="s">
        <v>114</v>
      </c>
      <c r="B106" s="762"/>
      <c r="C106" s="148">
        <v>0</v>
      </c>
      <c r="D106" s="149" t="e">
        <f>C106/'Unit Mix &amp; Rental Income'!$G$15</f>
        <v>#DIV/0!</v>
      </c>
      <c r="E106" s="149" t="e">
        <f>C106/'Unit Mix &amp; Rental Income'!$G$15</f>
        <v>#DIV/0!</v>
      </c>
      <c r="F106" s="730"/>
      <c r="G106" s="731"/>
    </row>
    <row r="107" spans="1:7" ht="15.75" customHeight="1">
      <c r="A107" s="730" t="s">
        <v>18</v>
      </c>
      <c r="B107" s="731"/>
      <c r="C107" s="148">
        <v>0</v>
      </c>
      <c r="D107" s="149" t="e">
        <f>C107/'Unit Mix &amp; Rental Income'!$G$15</f>
        <v>#DIV/0!</v>
      </c>
      <c r="E107" s="149" t="e">
        <f>C107/'Unit Mix &amp; Rental Income'!$G$15</f>
        <v>#DIV/0!</v>
      </c>
      <c r="F107" s="730"/>
      <c r="G107" s="731"/>
    </row>
    <row r="108" spans="1:7" ht="15.75" customHeight="1">
      <c r="A108" s="730" t="s">
        <v>18</v>
      </c>
      <c r="B108" s="731"/>
      <c r="C108" s="148">
        <v>0</v>
      </c>
      <c r="D108" s="149" t="e">
        <f>C108/'Unit Mix &amp; Rental Income'!$G$15</f>
        <v>#DIV/0!</v>
      </c>
      <c r="E108" s="149" t="e">
        <f>C108/'Unit Mix &amp; Rental Income'!$G$15</f>
        <v>#DIV/0!</v>
      </c>
      <c r="F108" s="730"/>
      <c r="G108" s="731"/>
    </row>
    <row r="109" spans="1:7" ht="15.75" customHeight="1">
      <c r="A109" s="730" t="s">
        <v>661</v>
      </c>
      <c r="B109" s="731"/>
      <c r="C109" s="148">
        <v>0</v>
      </c>
      <c r="D109" s="149" t="e">
        <f>C109/'Unit Mix &amp; Rental Income'!$G$15</f>
        <v>#DIV/0!</v>
      </c>
      <c r="E109" s="149" t="e">
        <f>C109/'Unit Mix &amp; Rental Income'!$G$15</f>
        <v>#DIV/0!</v>
      </c>
      <c r="F109" s="730"/>
      <c r="G109" s="731"/>
    </row>
    <row r="110" spans="1:7" ht="15.75" customHeight="1">
      <c r="A110" s="730" t="s">
        <v>661</v>
      </c>
      <c r="B110" s="731"/>
      <c r="C110" s="148">
        <v>0</v>
      </c>
      <c r="D110" s="149" t="e">
        <f>C110/'Unit Mix &amp; Rental Income'!$G$15</f>
        <v>#DIV/0!</v>
      </c>
      <c r="E110" s="149" t="e">
        <f>C110/'Unit Mix &amp; Rental Income'!$G$15</f>
        <v>#DIV/0!</v>
      </c>
      <c r="F110" s="730"/>
      <c r="G110" s="731"/>
    </row>
    <row r="111" spans="1:7" ht="15.75" customHeight="1">
      <c r="A111" s="752" t="s">
        <v>115</v>
      </c>
      <c r="B111" s="753"/>
      <c r="C111" s="151">
        <f>SUM(C97:C110)</f>
        <v>0</v>
      </c>
      <c r="D111" s="151" t="e">
        <f>SUM(D97:D110)</f>
        <v>#DIV/0!</v>
      </c>
      <c r="E111" s="151" t="e">
        <f>SUM(E97:E110)</f>
        <v>#DIV/0!</v>
      </c>
      <c r="F111" s="754"/>
      <c r="G111" s="751"/>
    </row>
    <row r="112" spans="1:7" ht="15.75" customHeight="1">
      <c r="A112" s="768" t="s">
        <v>116</v>
      </c>
      <c r="B112" s="769"/>
      <c r="C112" s="167">
        <f>C13+C27+C31+C36+C41+C45+C61+C70+C77+C85+C95+C111</f>
        <v>0</v>
      </c>
      <c r="D112" s="167" t="e">
        <f>SUM(D111+D95+D85+D77+D70+D61+D45+D41+D36+D31+D27+D13)</f>
        <v>#DIV/0!</v>
      </c>
      <c r="E112" s="167" t="e">
        <f>SUM(E111+E95+E85+E77+E70+E61+E45+E41+E36+E31+E27+E13)</f>
        <v>#DIV/0!</v>
      </c>
      <c r="F112" s="754"/>
      <c r="G112" s="751"/>
    </row>
    <row r="113" spans="1:7" ht="15.75" customHeight="1">
      <c r="A113" s="738" t="s">
        <v>117</v>
      </c>
      <c r="B113" s="757"/>
      <c r="C113" s="758"/>
      <c r="D113" s="145" t="s">
        <v>58</v>
      </c>
      <c r="E113" s="146"/>
      <c r="F113" s="147"/>
      <c r="G113" s="146"/>
    </row>
    <row r="114" spans="1:7" ht="15.75" customHeight="1">
      <c r="A114" s="728" t="s">
        <v>374</v>
      </c>
      <c r="B114" s="729"/>
      <c r="C114" s="148">
        <v>0</v>
      </c>
      <c r="D114" s="149" t="e">
        <f>C114/'Unit Mix &amp; Rental Income'!$G$15</f>
        <v>#DIV/0!</v>
      </c>
      <c r="E114" s="149" t="e">
        <f>C114/'Unit Mix &amp; Rental Income'!$G$15</f>
        <v>#DIV/0!</v>
      </c>
      <c r="F114" s="730"/>
      <c r="G114" s="731"/>
    </row>
    <row r="115" spans="1:7" ht="15.75" customHeight="1">
      <c r="A115" s="744" t="s">
        <v>33</v>
      </c>
      <c r="B115" s="745"/>
      <c r="C115" s="148">
        <f>'Sources of Funds'!F14</f>
        <v>0</v>
      </c>
      <c r="D115" s="149" t="e">
        <f>C115/'Unit Mix &amp; Rental Income'!$G$15</f>
        <v>#DIV/0!</v>
      </c>
      <c r="E115" s="149" t="e">
        <f>C115/'Unit Mix &amp; Rental Income'!$G$15</f>
        <v>#DIV/0!</v>
      </c>
      <c r="F115" s="730"/>
      <c r="G115" s="731"/>
    </row>
    <row r="116" spans="1:7" ht="15.75" customHeight="1">
      <c r="A116" s="765" t="s">
        <v>661</v>
      </c>
      <c r="B116" s="530"/>
      <c r="C116" s="148">
        <v>0</v>
      </c>
      <c r="D116" s="149" t="e">
        <f>C116/'Unit Mix &amp; Rental Income'!$G$15</f>
        <v>#DIV/0!</v>
      </c>
      <c r="E116" s="149" t="e">
        <f>C116/'Unit Mix &amp; Rental Income'!$G$15</f>
        <v>#DIV/0!</v>
      </c>
      <c r="F116" s="730"/>
      <c r="G116" s="731"/>
    </row>
    <row r="117" spans="1:7" ht="15.75" customHeight="1">
      <c r="A117" s="765" t="s">
        <v>661</v>
      </c>
      <c r="B117" s="530"/>
      <c r="C117" s="148">
        <v>0</v>
      </c>
      <c r="D117" s="149" t="e">
        <f>C117/'Unit Mix &amp; Rental Income'!$G$15</f>
        <v>#DIV/0!</v>
      </c>
      <c r="E117" s="149" t="e">
        <f>C117/'Unit Mix &amp; Rental Income'!$G$15</f>
        <v>#DIV/0!</v>
      </c>
      <c r="F117" s="730"/>
      <c r="G117" s="731"/>
    </row>
    <row r="118" spans="1:7" ht="15.75" customHeight="1">
      <c r="A118" s="752" t="s">
        <v>118</v>
      </c>
      <c r="B118" s="753"/>
      <c r="C118" s="151">
        <f>SUM(C114:C117)</f>
        <v>0</v>
      </c>
      <c r="D118" s="151" t="e">
        <f>SUM(D114:D117)</f>
        <v>#DIV/0!</v>
      </c>
      <c r="E118" s="151" t="e">
        <f>SUM(E114:E117)</f>
        <v>#DIV/0!</v>
      </c>
      <c r="F118" s="754"/>
      <c r="G118" s="751"/>
    </row>
    <row r="119" spans="1:7" ht="15.75" customHeight="1">
      <c r="A119" s="766" t="s">
        <v>119</v>
      </c>
      <c r="B119" s="767"/>
      <c r="C119" s="168">
        <f>C118+C112</f>
        <v>0</v>
      </c>
      <c r="D119" s="168" t="e">
        <f>D118+D112</f>
        <v>#DIV/0!</v>
      </c>
      <c r="E119" s="168" t="e">
        <f>E118+E112</f>
        <v>#DIV/0!</v>
      </c>
      <c r="F119" s="169"/>
      <c r="G119" s="170"/>
    </row>
    <row r="120" spans="1:7" ht="15">
      <c r="A120" s="19"/>
      <c r="B120" s="19"/>
      <c r="C120" s="20"/>
      <c r="D120" s="19"/>
      <c r="E120" s="21"/>
      <c r="F120" s="22"/>
      <c r="G120" s="22"/>
    </row>
    <row r="121" spans="1:7" ht="15">
      <c r="A121" s="19"/>
      <c r="B121" s="19"/>
      <c r="C121" s="20"/>
      <c r="D121" s="19"/>
      <c r="E121" s="21"/>
      <c r="F121" s="23"/>
      <c r="G121" s="23"/>
    </row>
    <row r="122" spans="1:7" ht="15">
      <c r="A122" s="19"/>
      <c r="B122" s="19"/>
      <c r="C122" s="20"/>
      <c r="D122" s="19"/>
      <c r="E122" s="21"/>
      <c r="F122" s="23"/>
      <c r="G122" s="23"/>
    </row>
    <row r="123" spans="1:7" ht="15">
      <c r="A123" s="3"/>
      <c r="B123" s="3"/>
      <c r="C123" s="24"/>
      <c r="D123" s="3"/>
      <c r="E123" s="19"/>
      <c r="F123" s="23"/>
      <c r="G123" s="25"/>
    </row>
  </sheetData>
  <sheetProtection selectLockedCells="1"/>
  <mergeCells count="208">
    <mergeCell ref="A118:B118"/>
    <mergeCell ref="F118:G118"/>
    <mergeCell ref="A119:B119"/>
    <mergeCell ref="A112:B112"/>
    <mergeCell ref="F112:G112"/>
    <mergeCell ref="A114:B114"/>
    <mergeCell ref="F114:G114"/>
    <mergeCell ref="F115:G115"/>
    <mergeCell ref="F116:G116"/>
    <mergeCell ref="F117:G117"/>
    <mergeCell ref="A116:B116"/>
    <mergeCell ref="A117:B117"/>
    <mergeCell ref="A108:B108"/>
    <mergeCell ref="F108:G108"/>
    <mergeCell ref="A103:B103"/>
    <mergeCell ref="F103:G103"/>
    <mergeCell ref="A104:B104"/>
    <mergeCell ref="F104:G104"/>
    <mergeCell ref="A105:B105"/>
    <mergeCell ref="F105:G105"/>
    <mergeCell ref="A96:C96"/>
    <mergeCell ref="A106:B106"/>
    <mergeCell ref="F106:G106"/>
    <mergeCell ref="A107:B107"/>
    <mergeCell ref="F107:G107"/>
    <mergeCell ref="A100:B100"/>
    <mergeCell ref="F100:G100"/>
    <mergeCell ref="A101:B101"/>
    <mergeCell ref="F101:G101"/>
    <mergeCell ref="A102:B102"/>
    <mergeCell ref="A111:B111"/>
    <mergeCell ref="F111:G111"/>
    <mergeCell ref="A113:C113"/>
    <mergeCell ref="A115:B115"/>
    <mergeCell ref="A109:B109"/>
    <mergeCell ref="F109:G109"/>
    <mergeCell ref="A110:B110"/>
    <mergeCell ref="F110:G110"/>
    <mergeCell ref="F102:G102"/>
    <mergeCell ref="A97:B97"/>
    <mergeCell ref="F97:G97"/>
    <mergeCell ref="A98:B98"/>
    <mergeCell ref="F98:G98"/>
    <mergeCell ref="A99:B99"/>
    <mergeCell ref="F99:G99"/>
    <mergeCell ref="A95:B95"/>
    <mergeCell ref="F95:G95"/>
    <mergeCell ref="A90:B90"/>
    <mergeCell ref="F90:G90"/>
    <mergeCell ref="A91:B91"/>
    <mergeCell ref="F91:G91"/>
    <mergeCell ref="A92:B92"/>
    <mergeCell ref="F92:G92"/>
    <mergeCell ref="A93:B93"/>
    <mergeCell ref="F93:G93"/>
    <mergeCell ref="A94:B94"/>
    <mergeCell ref="F94:G94"/>
    <mergeCell ref="A89:B89"/>
    <mergeCell ref="F89:G89"/>
    <mergeCell ref="A83:B83"/>
    <mergeCell ref="F83:G83"/>
    <mergeCell ref="F84:G84"/>
    <mergeCell ref="A85:B85"/>
    <mergeCell ref="F85:G85"/>
    <mergeCell ref="A86:C86"/>
    <mergeCell ref="A84:B84"/>
    <mergeCell ref="A87:B87"/>
    <mergeCell ref="F87:G87"/>
    <mergeCell ref="A88:B88"/>
    <mergeCell ref="F88:G88"/>
    <mergeCell ref="A82:B82"/>
    <mergeCell ref="F82:G82"/>
    <mergeCell ref="A81:B81"/>
    <mergeCell ref="F81:G81"/>
    <mergeCell ref="F73:G73"/>
    <mergeCell ref="F74:G74"/>
    <mergeCell ref="F75:G75"/>
    <mergeCell ref="A75:B75"/>
    <mergeCell ref="A76:B76"/>
    <mergeCell ref="F76:G76"/>
    <mergeCell ref="A77:B77"/>
    <mergeCell ref="F77:G77"/>
    <mergeCell ref="F68:G68"/>
    <mergeCell ref="A69:B69"/>
    <mergeCell ref="F69:G69"/>
    <mergeCell ref="F70:G70"/>
    <mergeCell ref="A71:C71"/>
    <mergeCell ref="A80:B80"/>
    <mergeCell ref="F80:G80"/>
    <mergeCell ref="A79:B79"/>
    <mergeCell ref="F79:G79"/>
    <mergeCell ref="A78:C78"/>
    <mergeCell ref="A64:B64"/>
    <mergeCell ref="F64:G64"/>
    <mergeCell ref="A62:C62"/>
    <mergeCell ref="A72:B72"/>
    <mergeCell ref="F72:G72"/>
    <mergeCell ref="A66:B66"/>
    <mergeCell ref="F66:G66"/>
    <mergeCell ref="A67:B67"/>
    <mergeCell ref="F67:G67"/>
    <mergeCell ref="A68:B68"/>
    <mergeCell ref="A52:B52"/>
    <mergeCell ref="F52:G52"/>
    <mergeCell ref="A58:B58"/>
    <mergeCell ref="A65:B65"/>
    <mergeCell ref="F65:G65"/>
    <mergeCell ref="A60:B60"/>
    <mergeCell ref="F60:G60"/>
    <mergeCell ref="F61:G61"/>
    <mergeCell ref="A63:B63"/>
    <mergeCell ref="F63:G63"/>
    <mergeCell ref="A50:B50"/>
    <mergeCell ref="F50:G50"/>
    <mergeCell ref="A51:B51"/>
    <mergeCell ref="F51:G51"/>
    <mergeCell ref="A59:B59"/>
    <mergeCell ref="F59:G59"/>
    <mergeCell ref="A53:B53"/>
    <mergeCell ref="F53:G53"/>
    <mergeCell ref="A54:B54"/>
    <mergeCell ref="F54:G54"/>
    <mergeCell ref="A55:B55"/>
    <mergeCell ref="F55:G55"/>
    <mergeCell ref="A49:B49"/>
    <mergeCell ref="F49:G49"/>
    <mergeCell ref="A46:C46"/>
    <mergeCell ref="A42:B42"/>
    <mergeCell ref="A43:B43"/>
    <mergeCell ref="F43:G43"/>
    <mergeCell ref="A44:B44"/>
    <mergeCell ref="F44:G44"/>
    <mergeCell ref="A45:B45"/>
    <mergeCell ref="F45:G45"/>
    <mergeCell ref="A47:B47"/>
    <mergeCell ref="F47:G47"/>
    <mergeCell ref="A48:B48"/>
    <mergeCell ref="F48:G48"/>
    <mergeCell ref="A56:B56"/>
    <mergeCell ref="F56:G56"/>
    <mergeCell ref="A57:B57"/>
    <mergeCell ref="F57:G57"/>
    <mergeCell ref="A39:B39"/>
    <mergeCell ref="F39:G39"/>
    <mergeCell ref="A41:B41"/>
    <mergeCell ref="F41:G41"/>
    <mergeCell ref="A40:B40"/>
    <mergeCell ref="F40:G40"/>
    <mergeCell ref="A34:B34"/>
    <mergeCell ref="F34:G34"/>
    <mergeCell ref="A36:B36"/>
    <mergeCell ref="F36:G36"/>
    <mergeCell ref="A35:B35"/>
    <mergeCell ref="F35:G35"/>
    <mergeCell ref="F29:G29"/>
    <mergeCell ref="A32:B32"/>
    <mergeCell ref="A33:B33"/>
    <mergeCell ref="F33:G33"/>
    <mergeCell ref="A30:B30"/>
    <mergeCell ref="F30:G30"/>
    <mergeCell ref="A31:B31"/>
    <mergeCell ref="F31:G31"/>
    <mergeCell ref="A16:B16"/>
    <mergeCell ref="A37:B37"/>
    <mergeCell ref="A38:B38"/>
    <mergeCell ref="F38:G38"/>
    <mergeCell ref="A26:B26"/>
    <mergeCell ref="F26:G26"/>
    <mergeCell ref="A27:B27"/>
    <mergeCell ref="F27:G27"/>
    <mergeCell ref="A28:B28"/>
    <mergeCell ref="A29:B29"/>
    <mergeCell ref="A17:B17"/>
    <mergeCell ref="F17:G17"/>
    <mergeCell ref="A21:B21"/>
    <mergeCell ref="A22:B22"/>
    <mergeCell ref="F21:G21"/>
    <mergeCell ref="A13:B13"/>
    <mergeCell ref="F13:G13"/>
    <mergeCell ref="A14:B14"/>
    <mergeCell ref="A15:B15"/>
    <mergeCell ref="F15:G15"/>
    <mergeCell ref="F7:G7"/>
    <mergeCell ref="A25:B25"/>
    <mergeCell ref="A19:B19"/>
    <mergeCell ref="F19:G19"/>
    <mergeCell ref="A20:B20"/>
    <mergeCell ref="F20:G20"/>
    <mergeCell ref="A18:B18"/>
    <mergeCell ref="F18:G18"/>
    <mergeCell ref="A23:B23"/>
    <mergeCell ref="F23:G23"/>
    <mergeCell ref="A11:B11"/>
    <mergeCell ref="F11:G11"/>
    <mergeCell ref="A12:B12"/>
    <mergeCell ref="F12:G12"/>
    <mergeCell ref="A10:B10"/>
    <mergeCell ref="F10:G10"/>
    <mergeCell ref="D4:D5"/>
    <mergeCell ref="E4:E5"/>
    <mergeCell ref="A8:B8"/>
    <mergeCell ref="F8:G8"/>
    <mergeCell ref="A9:B9"/>
    <mergeCell ref="F9:G9"/>
    <mergeCell ref="C4:C5"/>
    <mergeCell ref="F4:G5"/>
    <mergeCell ref="A6:B6"/>
    <mergeCell ref="A7:B7"/>
  </mergeCells>
  <conditionalFormatting sqref="D47 D50:D51 D54:D55 D59:D61 D82:D85 D90:D95 D98:D105 D108:D112 D29:D30 D7:D9 D11:D12 D120:D123 D38:D41 D43 D63:D70 D79 D87 D33:D36 D74:D77 D114:D116 D15:D26">
    <cfRule type="expression" priority="37" dxfId="10" stopIfTrue="1">
      <formula>$N$17&gt;0</formula>
    </cfRule>
  </conditionalFormatting>
  <conditionalFormatting sqref="J18">
    <cfRule type="expression" priority="2" dxfId="10" stopIfTrue="1">
      <formula>$N$17&gt;0</formula>
    </cfRule>
  </conditionalFormatting>
  <conditionalFormatting sqref="J11">
    <cfRule type="expression" priority="1" dxfId="10" stopIfTrue="1">
      <formula>$N$17&gt;0</formula>
    </cfRule>
  </conditionalFormatting>
  <printOptions/>
  <pageMargins left="0.7" right="0.7" top="0.75" bottom="0.75" header="0.3" footer="0.3"/>
  <pageSetup fitToHeight="0" fitToWidth="1" horizontalDpi="600" verticalDpi="600" orientation="portrait" scale="57" r:id="rId3"/>
  <rowBreaks count="1" manualBreakCount="1">
    <brk id="70" max="6" man="1"/>
  </rowBreaks>
  <legacyDrawing r:id="rId2"/>
</worksheet>
</file>

<file path=xl/worksheets/sheet8.xml><?xml version="1.0" encoding="utf-8"?>
<worksheet xmlns="http://schemas.openxmlformats.org/spreadsheetml/2006/main" xmlns:r="http://schemas.openxmlformats.org/officeDocument/2006/relationships">
  <sheetPr>
    <tabColor rgb="FFFFFF00"/>
    <pageSetUpPr fitToPage="1"/>
  </sheetPr>
  <dimension ref="A1:R227"/>
  <sheetViews>
    <sheetView view="pageBreakPreview" zoomScale="85" zoomScaleNormal="70" zoomScaleSheetLayoutView="85" zoomScalePageLayoutView="145" workbookViewId="0" topLeftCell="A22">
      <selection activeCell="K30" sqref="K30"/>
    </sheetView>
  </sheetViews>
  <sheetFormatPr defaultColWidth="9.140625" defaultRowHeight="15"/>
  <cols>
    <col min="1" max="8" width="12.7109375" style="100" customWidth="1"/>
    <col min="9" max="9" width="14.28125" style="100" customWidth="1"/>
    <col min="10" max="14" width="12.7109375" style="100" customWidth="1"/>
    <col min="15" max="15" width="10.7109375" style="100" customWidth="1"/>
    <col min="16" max="16" width="9.7109375" style="100" customWidth="1"/>
    <col min="17" max="17" width="9.140625" style="100" customWidth="1"/>
    <col min="18" max="18" width="11.421875" style="100" customWidth="1"/>
    <col min="19" max="16384" width="9.140625" style="100" customWidth="1"/>
  </cols>
  <sheetData>
    <row r="1" spans="1:14" ht="23.25">
      <c r="A1" s="171" t="str">
        <f>'Sources of Funds'!A1</f>
        <v>Project Name - Applicant Name</v>
      </c>
      <c r="B1" s="32"/>
      <c r="C1" s="32"/>
      <c r="D1" s="32"/>
      <c r="E1" s="32"/>
      <c r="F1" s="32"/>
      <c r="G1" s="32"/>
      <c r="H1" s="32"/>
      <c r="I1" s="99"/>
      <c r="J1" s="32"/>
      <c r="K1" s="32"/>
      <c r="L1" s="32"/>
      <c r="M1" s="32"/>
      <c r="N1" s="99"/>
    </row>
    <row r="2" spans="1:5" ht="15.75">
      <c r="A2" s="32" t="s">
        <v>354</v>
      </c>
      <c r="B2" s="32"/>
      <c r="C2" s="172"/>
      <c r="D2" s="172"/>
      <c r="E2" s="172"/>
    </row>
    <row r="3" ht="15.75"/>
    <row r="4" spans="1:9" ht="99.75" customHeight="1">
      <c r="A4" s="777" t="s">
        <v>736</v>
      </c>
      <c r="B4" s="778"/>
      <c r="C4" s="778"/>
      <c r="D4" s="778"/>
      <c r="E4" s="778"/>
      <c r="F4" s="778"/>
      <c r="G4" s="778"/>
      <c r="H4" s="778"/>
      <c r="I4" s="779"/>
    </row>
    <row r="5" ht="15.75"/>
    <row r="6" spans="1:8" ht="15.75">
      <c r="A6" s="780" t="s">
        <v>120</v>
      </c>
      <c r="B6" s="781"/>
      <c r="C6" s="781"/>
      <c r="D6" s="781"/>
      <c r="E6" s="781"/>
      <c r="F6" s="781"/>
      <c r="G6" s="781"/>
      <c r="H6" s="782"/>
    </row>
    <row r="7" spans="1:8" ht="86.25" customHeight="1">
      <c r="A7" s="173" t="s">
        <v>121</v>
      </c>
      <c r="B7" s="174" t="s">
        <v>553</v>
      </c>
      <c r="C7" s="174" t="s">
        <v>520</v>
      </c>
      <c r="D7" s="174" t="s">
        <v>554</v>
      </c>
      <c r="E7" s="174" t="s">
        <v>522</v>
      </c>
      <c r="F7" s="174" t="s">
        <v>133</v>
      </c>
      <c r="G7" s="175" t="s">
        <v>287</v>
      </c>
      <c r="H7" s="175" t="s">
        <v>357</v>
      </c>
    </row>
    <row r="8" spans="1:8" ht="15.75">
      <c r="A8" s="131">
        <v>0</v>
      </c>
      <c r="B8" s="129">
        <f aca="true" t="shared" si="0" ref="B8:B14">B31+B64+B97</f>
        <v>0</v>
      </c>
      <c r="C8" s="129">
        <f aca="true" t="shared" si="1" ref="C8:C14">B42+B75+B108+B130</f>
        <v>0</v>
      </c>
      <c r="D8" s="129">
        <f aca="true" t="shared" si="2" ref="D8:D14">B53+B86+B119+B141</f>
        <v>0</v>
      </c>
      <c r="E8" s="129">
        <f>B152</f>
        <v>0</v>
      </c>
      <c r="F8" s="129">
        <f>B163</f>
        <v>0</v>
      </c>
      <c r="G8" s="131">
        <f aca="true" t="shared" si="3" ref="G8:G14">SUM(B8:F8)</f>
        <v>0</v>
      </c>
      <c r="H8" s="131">
        <f>G8*1</f>
        <v>0</v>
      </c>
    </row>
    <row r="9" spans="1:8" ht="15.75">
      <c r="A9" s="131">
        <v>1</v>
      </c>
      <c r="B9" s="129">
        <f t="shared" si="0"/>
        <v>0</v>
      </c>
      <c r="C9" s="129">
        <f t="shared" si="1"/>
        <v>0</v>
      </c>
      <c r="D9" s="129">
        <f t="shared" si="2"/>
        <v>0</v>
      </c>
      <c r="E9" s="129">
        <f aca="true" t="shared" si="4" ref="E9:E14">B153</f>
        <v>0</v>
      </c>
      <c r="F9" s="129">
        <f aca="true" t="shared" si="5" ref="F9:F14">B164</f>
        <v>0</v>
      </c>
      <c r="G9" s="131">
        <f t="shared" si="3"/>
        <v>0</v>
      </c>
      <c r="H9" s="131">
        <f>G9*1</f>
        <v>0</v>
      </c>
    </row>
    <row r="10" spans="1:8" ht="15.75">
      <c r="A10" s="131">
        <v>2</v>
      </c>
      <c r="B10" s="129">
        <f t="shared" si="0"/>
        <v>0</v>
      </c>
      <c r="C10" s="129">
        <f t="shared" si="1"/>
        <v>0</v>
      </c>
      <c r="D10" s="129">
        <f t="shared" si="2"/>
        <v>0</v>
      </c>
      <c r="E10" s="129">
        <f t="shared" si="4"/>
        <v>0</v>
      </c>
      <c r="F10" s="129">
        <f t="shared" si="5"/>
        <v>0</v>
      </c>
      <c r="G10" s="131">
        <f t="shared" si="3"/>
        <v>0</v>
      </c>
      <c r="H10" s="131">
        <f>G10*2</f>
        <v>0</v>
      </c>
    </row>
    <row r="11" spans="1:8" ht="15.75">
      <c r="A11" s="131">
        <v>3</v>
      </c>
      <c r="B11" s="129">
        <f t="shared" si="0"/>
        <v>0</v>
      </c>
      <c r="C11" s="129">
        <f t="shared" si="1"/>
        <v>0</v>
      </c>
      <c r="D11" s="129">
        <f t="shared" si="2"/>
        <v>0</v>
      </c>
      <c r="E11" s="129">
        <f t="shared" si="4"/>
        <v>0</v>
      </c>
      <c r="F11" s="129">
        <f t="shared" si="5"/>
        <v>0</v>
      </c>
      <c r="G11" s="131">
        <f t="shared" si="3"/>
        <v>0</v>
      </c>
      <c r="H11" s="131">
        <f>G11*3</f>
        <v>0</v>
      </c>
    </row>
    <row r="12" spans="1:8" ht="15.75">
      <c r="A12" s="131">
        <v>4</v>
      </c>
      <c r="B12" s="129">
        <f t="shared" si="0"/>
        <v>0</v>
      </c>
      <c r="C12" s="129">
        <f t="shared" si="1"/>
        <v>0</v>
      </c>
      <c r="D12" s="129">
        <f t="shared" si="2"/>
        <v>0</v>
      </c>
      <c r="E12" s="129">
        <f t="shared" si="4"/>
        <v>0</v>
      </c>
      <c r="F12" s="129">
        <f t="shared" si="5"/>
        <v>0</v>
      </c>
      <c r="G12" s="131">
        <f t="shared" si="3"/>
        <v>0</v>
      </c>
      <c r="H12" s="131">
        <f>G12*4</f>
        <v>0</v>
      </c>
    </row>
    <row r="13" spans="1:8" ht="15.75">
      <c r="A13" s="131">
        <v>5</v>
      </c>
      <c r="B13" s="129">
        <f t="shared" si="0"/>
        <v>0</v>
      </c>
      <c r="C13" s="129">
        <f t="shared" si="1"/>
        <v>0</v>
      </c>
      <c r="D13" s="129">
        <f t="shared" si="2"/>
        <v>0</v>
      </c>
      <c r="E13" s="129">
        <f>B157</f>
        <v>0</v>
      </c>
      <c r="F13" s="129">
        <f t="shared" si="5"/>
        <v>0</v>
      </c>
      <c r="G13" s="131">
        <f t="shared" si="3"/>
        <v>0</v>
      </c>
      <c r="H13" s="131">
        <f>G13*5</f>
        <v>0</v>
      </c>
    </row>
    <row r="14" spans="1:8" ht="15.75">
      <c r="A14" s="131">
        <v>6</v>
      </c>
      <c r="B14" s="129">
        <f t="shared" si="0"/>
        <v>0</v>
      </c>
      <c r="C14" s="129">
        <f t="shared" si="1"/>
        <v>0</v>
      </c>
      <c r="D14" s="129">
        <f t="shared" si="2"/>
        <v>0</v>
      </c>
      <c r="E14" s="129">
        <f t="shared" si="4"/>
        <v>0</v>
      </c>
      <c r="F14" s="129">
        <f t="shared" si="5"/>
        <v>0</v>
      </c>
      <c r="G14" s="131">
        <f t="shared" si="3"/>
        <v>0</v>
      </c>
      <c r="H14" s="131">
        <f>G14*6</f>
        <v>0</v>
      </c>
    </row>
    <row r="15" spans="1:8" ht="15.75">
      <c r="A15" s="178" t="s">
        <v>39</v>
      </c>
      <c r="B15" s="178">
        <f aca="true" t="shared" si="6" ref="B15:H15">SUM(B8:B14)</f>
        <v>0</v>
      </c>
      <c r="C15" s="178">
        <f t="shared" si="6"/>
        <v>0</v>
      </c>
      <c r="D15" s="178">
        <f t="shared" si="6"/>
        <v>0</v>
      </c>
      <c r="E15" s="178">
        <f t="shared" si="6"/>
        <v>0</v>
      </c>
      <c r="F15" s="178">
        <f t="shared" si="6"/>
        <v>0</v>
      </c>
      <c r="G15" s="178">
        <f t="shared" si="6"/>
        <v>0</v>
      </c>
      <c r="H15" s="131">
        <f t="shared" si="6"/>
        <v>0</v>
      </c>
    </row>
    <row r="16" spans="1:8" ht="15.75">
      <c r="A16" s="227"/>
      <c r="B16" s="227"/>
      <c r="C16" s="227"/>
      <c r="D16" s="227"/>
      <c r="E16" s="227"/>
      <c r="F16" s="227"/>
      <c r="G16" s="227"/>
      <c r="H16" s="172"/>
    </row>
    <row r="17" spans="1:18" ht="15.75">
      <c r="A17" s="780" t="s">
        <v>691</v>
      </c>
      <c r="B17" s="782"/>
      <c r="D17" s="673" t="s">
        <v>12</v>
      </c>
      <c r="E17" s="674"/>
      <c r="F17" s="674"/>
      <c r="G17" s="674"/>
      <c r="H17" s="674"/>
      <c r="I17" s="675"/>
      <c r="N17" s="172"/>
      <c r="R17" s="172"/>
    </row>
    <row r="18" spans="1:18" ht="47.25">
      <c r="A18" s="774" t="s">
        <v>692</v>
      </c>
      <c r="B18" s="775"/>
      <c r="D18" s="131" t="s">
        <v>121</v>
      </c>
      <c r="E18" s="175" t="s">
        <v>13</v>
      </c>
      <c r="F18" s="131" t="s">
        <v>14</v>
      </c>
      <c r="G18" s="131" t="s">
        <v>15</v>
      </c>
      <c r="H18" s="175" t="s">
        <v>16</v>
      </c>
      <c r="I18" s="175" t="s">
        <v>17</v>
      </c>
      <c r="N18" s="172"/>
      <c r="R18" s="172"/>
    </row>
    <row r="19" spans="1:18" ht="15.75">
      <c r="A19" s="173">
        <v>0</v>
      </c>
      <c r="B19" s="176"/>
      <c r="D19" s="131">
        <f aca="true" t="shared" si="7" ref="D19:D25">A8</f>
        <v>0</v>
      </c>
      <c r="E19" s="131">
        <f aca="true" t="shared" si="8" ref="E19:E25">G8</f>
        <v>0</v>
      </c>
      <c r="F19" s="131">
        <v>1</v>
      </c>
      <c r="G19" s="131">
        <v>2</v>
      </c>
      <c r="H19" s="131">
        <v>1.25</v>
      </c>
      <c r="I19" s="131">
        <f aca="true" t="shared" si="9" ref="I19:I25">E19*H19</f>
        <v>0</v>
      </c>
      <c r="N19" s="172"/>
      <c r="R19" s="172"/>
    </row>
    <row r="20" spans="1:18" ht="15.75">
      <c r="A20" s="131">
        <v>1</v>
      </c>
      <c r="B20" s="177"/>
      <c r="D20" s="131">
        <f t="shared" si="7"/>
        <v>1</v>
      </c>
      <c r="E20" s="131">
        <f t="shared" si="8"/>
        <v>0</v>
      </c>
      <c r="F20" s="131">
        <v>1</v>
      </c>
      <c r="G20" s="131">
        <v>3</v>
      </c>
      <c r="H20" s="131">
        <v>1.5</v>
      </c>
      <c r="I20" s="131">
        <f t="shared" si="9"/>
        <v>0</v>
      </c>
      <c r="N20" s="172"/>
      <c r="R20" s="172"/>
    </row>
    <row r="21" spans="1:18" ht="15.75">
      <c r="A21" s="131">
        <v>2</v>
      </c>
      <c r="B21" s="177"/>
      <c r="D21" s="131">
        <f t="shared" si="7"/>
        <v>2</v>
      </c>
      <c r="E21" s="131">
        <f t="shared" si="8"/>
        <v>0</v>
      </c>
      <c r="F21" s="131">
        <v>2</v>
      </c>
      <c r="G21" s="131">
        <v>5</v>
      </c>
      <c r="H21" s="131">
        <v>2.5</v>
      </c>
      <c r="I21" s="131">
        <f t="shared" si="9"/>
        <v>0</v>
      </c>
      <c r="N21" s="172"/>
      <c r="R21" s="172"/>
    </row>
    <row r="22" spans="1:18" ht="15.75">
      <c r="A22" s="131">
        <v>3</v>
      </c>
      <c r="B22" s="177"/>
      <c r="D22" s="131">
        <f t="shared" si="7"/>
        <v>3</v>
      </c>
      <c r="E22" s="131">
        <f t="shared" si="8"/>
        <v>0</v>
      </c>
      <c r="F22" s="131">
        <v>4</v>
      </c>
      <c r="G22" s="131">
        <v>7</v>
      </c>
      <c r="H22" s="131">
        <v>4.5</v>
      </c>
      <c r="I22" s="131">
        <f t="shared" si="9"/>
        <v>0</v>
      </c>
      <c r="N22" s="172"/>
      <c r="R22" s="172"/>
    </row>
    <row r="23" spans="1:18" ht="15.75">
      <c r="A23" s="131">
        <v>4</v>
      </c>
      <c r="B23" s="177"/>
      <c r="D23" s="131">
        <f t="shared" si="7"/>
        <v>4</v>
      </c>
      <c r="E23" s="131">
        <f t="shared" si="8"/>
        <v>0</v>
      </c>
      <c r="F23" s="131">
        <v>6</v>
      </c>
      <c r="G23" s="131">
        <v>9</v>
      </c>
      <c r="H23" s="131">
        <v>4</v>
      </c>
      <c r="I23" s="131">
        <f t="shared" si="9"/>
        <v>0</v>
      </c>
      <c r="N23" s="172"/>
      <c r="R23" s="172"/>
    </row>
    <row r="24" spans="1:18" ht="15.75">
      <c r="A24" s="131">
        <v>5</v>
      </c>
      <c r="B24" s="177"/>
      <c r="D24" s="131">
        <f t="shared" si="7"/>
        <v>5</v>
      </c>
      <c r="E24" s="131">
        <f t="shared" si="8"/>
        <v>0</v>
      </c>
      <c r="F24" s="131">
        <v>8</v>
      </c>
      <c r="G24" s="131">
        <v>11</v>
      </c>
      <c r="H24" s="131">
        <v>8</v>
      </c>
      <c r="I24" s="131">
        <f t="shared" si="9"/>
        <v>0</v>
      </c>
      <c r="N24" s="172"/>
      <c r="R24" s="172"/>
    </row>
    <row r="25" spans="1:18" ht="15.75">
      <c r="A25" s="131">
        <v>6</v>
      </c>
      <c r="B25" s="177"/>
      <c r="D25" s="131">
        <f t="shared" si="7"/>
        <v>6</v>
      </c>
      <c r="E25" s="131">
        <f t="shared" si="8"/>
        <v>0</v>
      </c>
      <c r="F25" s="131"/>
      <c r="G25" s="131"/>
      <c r="H25" s="131"/>
      <c r="I25" s="131">
        <f t="shared" si="9"/>
        <v>0</v>
      </c>
      <c r="N25" s="172"/>
      <c r="R25" s="172"/>
    </row>
    <row r="26" spans="5:18" ht="15.75">
      <c r="E26" s="131">
        <f>SUM(E19:E25)</f>
        <v>0</v>
      </c>
      <c r="I26" s="131">
        <f>ROUNDDOWN(SUM(I19:I25),0)</f>
        <v>0</v>
      </c>
      <c r="N26" s="172"/>
      <c r="R26" s="172"/>
    </row>
    <row r="27" spans="5:9" ht="15.75">
      <c r="E27" s="172"/>
      <c r="I27" s="172"/>
    </row>
    <row r="28" spans="1:9" ht="15.75">
      <c r="A28" s="783" t="s">
        <v>693</v>
      </c>
      <c r="B28" s="784"/>
      <c r="C28" s="784"/>
      <c r="D28" s="784"/>
      <c r="E28" s="784"/>
      <c r="F28" s="784"/>
      <c r="G28" s="784"/>
      <c r="H28" s="784"/>
      <c r="I28" s="785"/>
    </row>
    <row r="29" spans="1:9" ht="15.75">
      <c r="A29" s="592" t="s">
        <v>556</v>
      </c>
      <c r="B29" s="772"/>
      <c r="C29" s="772"/>
      <c r="D29" s="773"/>
      <c r="E29" s="32"/>
      <c r="F29" s="32"/>
      <c r="G29" s="32"/>
      <c r="H29" s="32"/>
      <c r="I29" s="99"/>
    </row>
    <row r="30" spans="1:9" ht="15.75">
      <c r="A30" s="131" t="s">
        <v>121</v>
      </c>
      <c r="B30" s="131" t="s">
        <v>122</v>
      </c>
      <c r="C30" s="131" t="s">
        <v>125</v>
      </c>
      <c r="D30" s="131" t="s">
        <v>126</v>
      </c>
      <c r="E30" s="131" t="s">
        <v>127</v>
      </c>
      <c r="F30" s="131" t="s">
        <v>128</v>
      </c>
      <c r="G30" s="131" t="s">
        <v>129</v>
      </c>
      <c r="H30" s="61" t="s">
        <v>130</v>
      </c>
      <c r="I30" s="99"/>
    </row>
    <row r="31" spans="1:9" ht="15.75">
      <c r="A31" s="131">
        <v>0</v>
      </c>
      <c r="B31" s="108"/>
      <c r="C31" s="108"/>
      <c r="D31" s="131">
        <f>B31*C31</f>
        <v>0</v>
      </c>
      <c r="E31" s="179"/>
      <c r="F31" s="180">
        <f aca="true" t="shared" si="10" ref="F31:F37">IF(B31&gt;=1,$B19,0)</f>
        <v>0</v>
      </c>
      <c r="G31" s="180">
        <f>E31-F31</f>
        <v>0</v>
      </c>
      <c r="H31" s="181">
        <f>B31*G31</f>
        <v>0</v>
      </c>
      <c r="I31" s="99"/>
    </row>
    <row r="32" spans="1:9" ht="15.75">
      <c r="A32" s="131">
        <v>1</v>
      </c>
      <c r="B32" s="108"/>
      <c r="C32" s="108"/>
      <c r="D32" s="131">
        <f aca="true" t="shared" si="11" ref="D32:D37">B32*C32</f>
        <v>0</v>
      </c>
      <c r="E32" s="179"/>
      <c r="F32" s="180">
        <f t="shared" si="10"/>
        <v>0</v>
      </c>
      <c r="G32" s="180">
        <f aca="true" t="shared" si="12" ref="G32:G37">E32-F32</f>
        <v>0</v>
      </c>
      <c r="H32" s="181">
        <f aca="true" t="shared" si="13" ref="H32:H37">B32*G32</f>
        <v>0</v>
      </c>
      <c r="I32" s="99"/>
    </row>
    <row r="33" spans="1:9" ht="15.75">
      <c r="A33" s="131">
        <v>2</v>
      </c>
      <c r="B33" s="108"/>
      <c r="C33" s="108"/>
      <c r="D33" s="131">
        <f t="shared" si="11"/>
        <v>0</v>
      </c>
      <c r="E33" s="179"/>
      <c r="F33" s="180">
        <f t="shared" si="10"/>
        <v>0</v>
      </c>
      <c r="G33" s="180">
        <f t="shared" si="12"/>
        <v>0</v>
      </c>
      <c r="H33" s="181">
        <f t="shared" si="13"/>
        <v>0</v>
      </c>
      <c r="I33" s="99"/>
    </row>
    <row r="34" spans="1:9" ht="15.75">
      <c r="A34" s="131">
        <v>3</v>
      </c>
      <c r="B34" s="108"/>
      <c r="C34" s="108"/>
      <c r="D34" s="131">
        <f t="shared" si="11"/>
        <v>0</v>
      </c>
      <c r="E34" s="179"/>
      <c r="F34" s="180">
        <f t="shared" si="10"/>
        <v>0</v>
      </c>
      <c r="G34" s="180">
        <f t="shared" si="12"/>
        <v>0</v>
      </c>
      <c r="H34" s="181">
        <f t="shared" si="13"/>
        <v>0</v>
      </c>
      <c r="I34" s="99"/>
    </row>
    <row r="35" spans="1:9" ht="15.75">
      <c r="A35" s="131">
        <v>4</v>
      </c>
      <c r="B35" s="108"/>
      <c r="C35" s="108"/>
      <c r="D35" s="131">
        <f t="shared" si="11"/>
        <v>0</v>
      </c>
      <c r="E35" s="179"/>
      <c r="F35" s="180">
        <f t="shared" si="10"/>
        <v>0</v>
      </c>
      <c r="G35" s="180">
        <f t="shared" si="12"/>
        <v>0</v>
      </c>
      <c r="H35" s="181">
        <f t="shared" si="13"/>
        <v>0</v>
      </c>
      <c r="I35" s="99"/>
    </row>
    <row r="36" spans="1:9" ht="15.75">
      <c r="A36" s="131">
        <v>5</v>
      </c>
      <c r="B36" s="108"/>
      <c r="C36" s="108"/>
      <c r="D36" s="131">
        <f t="shared" si="11"/>
        <v>0</v>
      </c>
      <c r="E36" s="179"/>
      <c r="F36" s="180">
        <f t="shared" si="10"/>
        <v>0</v>
      </c>
      <c r="G36" s="180">
        <f t="shared" si="12"/>
        <v>0</v>
      </c>
      <c r="H36" s="181">
        <f t="shared" si="13"/>
        <v>0</v>
      </c>
      <c r="I36" s="99"/>
    </row>
    <row r="37" spans="1:9" ht="15.75">
      <c r="A37" s="131">
        <v>6</v>
      </c>
      <c r="B37" s="108"/>
      <c r="C37" s="108"/>
      <c r="D37" s="131">
        <f t="shared" si="11"/>
        <v>0</v>
      </c>
      <c r="E37" s="179"/>
      <c r="F37" s="180">
        <f t="shared" si="10"/>
        <v>0</v>
      </c>
      <c r="G37" s="180">
        <f t="shared" si="12"/>
        <v>0</v>
      </c>
      <c r="H37" s="181">
        <f t="shared" si="13"/>
        <v>0</v>
      </c>
      <c r="I37" s="99"/>
    </row>
    <row r="38" spans="1:9" ht="15.75">
      <c r="A38" s="61" t="s">
        <v>39</v>
      </c>
      <c r="B38" s="32">
        <f>SUM(B31:B37)</f>
        <v>0</v>
      </c>
      <c r="C38" s="32"/>
      <c r="D38" s="32">
        <f>SUM(D31:D37)</f>
        <v>0</v>
      </c>
      <c r="E38" s="32"/>
      <c r="F38" s="32"/>
      <c r="G38" s="182">
        <f>SUM(G31:G37)</f>
        <v>0</v>
      </c>
      <c r="H38" s="182">
        <f>SUM(H31:H37)</f>
        <v>0</v>
      </c>
      <c r="I38" s="99"/>
    </row>
    <row r="39" ht="15.75"/>
    <row r="40" spans="1:9" ht="15.75">
      <c r="A40" s="592" t="s">
        <v>546</v>
      </c>
      <c r="B40" s="772"/>
      <c r="C40" s="772"/>
      <c r="D40" s="773"/>
      <c r="E40" s="32"/>
      <c r="F40" s="32"/>
      <c r="G40" s="32"/>
      <c r="H40" s="32"/>
      <c r="I40" s="99"/>
    </row>
    <row r="41" spans="1:9" ht="15.75">
      <c r="A41" s="131" t="s">
        <v>121</v>
      </c>
      <c r="B41" s="131" t="s">
        <v>122</v>
      </c>
      <c r="C41" s="131" t="s">
        <v>125</v>
      </c>
      <c r="D41" s="131" t="s">
        <v>126</v>
      </c>
      <c r="E41" s="131" t="s">
        <v>127</v>
      </c>
      <c r="F41" s="131" t="s">
        <v>128</v>
      </c>
      <c r="G41" s="131" t="s">
        <v>129</v>
      </c>
      <c r="H41" s="61" t="s">
        <v>130</v>
      </c>
      <c r="I41" s="99"/>
    </row>
    <row r="42" spans="1:9" ht="15.75">
      <c r="A42" s="131">
        <v>0</v>
      </c>
      <c r="B42" s="108"/>
      <c r="C42" s="108"/>
      <c r="D42" s="131">
        <f>B42*C42</f>
        <v>0</v>
      </c>
      <c r="E42" s="179"/>
      <c r="F42" s="180">
        <f aca="true" t="shared" si="14" ref="F42:F48">IF(B42&gt;=1,$B19,0)</f>
        <v>0</v>
      </c>
      <c r="G42" s="180">
        <f>E42-F42</f>
        <v>0</v>
      </c>
      <c r="H42" s="181">
        <f>B42*G42</f>
        <v>0</v>
      </c>
      <c r="I42" s="99"/>
    </row>
    <row r="43" spans="1:9" ht="15.75">
      <c r="A43" s="131">
        <v>1</v>
      </c>
      <c r="B43" s="108"/>
      <c r="C43" s="108"/>
      <c r="D43" s="131">
        <f aca="true" t="shared" si="15" ref="D43:D48">B43*C43</f>
        <v>0</v>
      </c>
      <c r="E43" s="179"/>
      <c r="F43" s="180">
        <f t="shared" si="14"/>
        <v>0</v>
      </c>
      <c r="G43" s="180">
        <f aca="true" t="shared" si="16" ref="G43:G48">E43-F43</f>
        <v>0</v>
      </c>
      <c r="H43" s="181">
        <f aca="true" t="shared" si="17" ref="H43:H48">B43*G43</f>
        <v>0</v>
      </c>
      <c r="I43" s="99"/>
    </row>
    <row r="44" spans="1:9" ht="15.75">
      <c r="A44" s="131">
        <v>2</v>
      </c>
      <c r="B44" s="108"/>
      <c r="C44" s="108"/>
      <c r="D44" s="131">
        <f t="shared" si="15"/>
        <v>0</v>
      </c>
      <c r="E44" s="179"/>
      <c r="F44" s="180">
        <f t="shared" si="14"/>
        <v>0</v>
      </c>
      <c r="G44" s="180">
        <f t="shared" si="16"/>
        <v>0</v>
      </c>
      <c r="H44" s="181">
        <f t="shared" si="17"/>
        <v>0</v>
      </c>
      <c r="I44" s="99"/>
    </row>
    <row r="45" spans="1:9" ht="15.75">
      <c r="A45" s="131">
        <v>3</v>
      </c>
      <c r="B45" s="108"/>
      <c r="C45" s="108"/>
      <c r="D45" s="131">
        <f t="shared" si="15"/>
        <v>0</v>
      </c>
      <c r="E45" s="179"/>
      <c r="F45" s="180">
        <f t="shared" si="14"/>
        <v>0</v>
      </c>
      <c r="G45" s="180">
        <f t="shared" si="16"/>
        <v>0</v>
      </c>
      <c r="H45" s="181">
        <f t="shared" si="17"/>
        <v>0</v>
      </c>
      <c r="I45" s="99"/>
    </row>
    <row r="46" spans="1:9" ht="15.75">
      <c r="A46" s="131">
        <v>4</v>
      </c>
      <c r="B46" s="108"/>
      <c r="C46" s="108"/>
      <c r="D46" s="131">
        <f t="shared" si="15"/>
        <v>0</v>
      </c>
      <c r="E46" s="179"/>
      <c r="F46" s="180">
        <f t="shared" si="14"/>
        <v>0</v>
      </c>
      <c r="G46" s="180">
        <f t="shared" si="16"/>
        <v>0</v>
      </c>
      <c r="H46" s="181">
        <f t="shared" si="17"/>
        <v>0</v>
      </c>
      <c r="I46" s="99"/>
    </row>
    <row r="47" spans="1:9" ht="15.75">
      <c r="A47" s="131">
        <v>5</v>
      </c>
      <c r="B47" s="108"/>
      <c r="C47" s="108"/>
      <c r="D47" s="131">
        <f t="shared" si="15"/>
        <v>0</v>
      </c>
      <c r="E47" s="179"/>
      <c r="F47" s="180">
        <f t="shared" si="14"/>
        <v>0</v>
      </c>
      <c r="G47" s="180">
        <f t="shared" si="16"/>
        <v>0</v>
      </c>
      <c r="H47" s="181">
        <f t="shared" si="17"/>
        <v>0</v>
      </c>
      <c r="I47" s="99"/>
    </row>
    <row r="48" spans="1:9" ht="15.75">
      <c r="A48" s="131">
        <v>6</v>
      </c>
      <c r="B48" s="108"/>
      <c r="C48" s="108"/>
      <c r="D48" s="131">
        <f t="shared" si="15"/>
        <v>0</v>
      </c>
      <c r="E48" s="179"/>
      <c r="F48" s="180">
        <f t="shared" si="14"/>
        <v>0</v>
      </c>
      <c r="G48" s="180">
        <f t="shared" si="16"/>
        <v>0</v>
      </c>
      <c r="H48" s="181">
        <f t="shared" si="17"/>
        <v>0</v>
      </c>
      <c r="I48" s="99"/>
    </row>
    <row r="49" spans="1:9" ht="15.75">
      <c r="A49" s="61" t="s">
        <v>39</v>
      </c>
      <c r="B49" s="32">
        <f>SUM(B42:B48)</f>
        <v>0</v>
      </c>
      <c r="C49" s="32"/>
      <c r="D49" s="32">
        <f>SUM(D42:D48)</f>
        <v>0</v>
      </c>
      <c r="E49" s="32"/>
      <c r="F49" s="32"/>
      <c r="G49" s="182">
        <f>SUM(G42:G48)</f>
        <v>0</v>
      </c>
      <c r="H49" s="182">
        <f>SUM(H42:H48)</f>
        <v>0</v>
      </c>
      <c r="I49" s="99"/>
    </row>
    <row r="50" ht="15.75"/>
    <row r="51" spans="1:9" ht="15.75">
      <c r="A51" s="592" t="s">
        <v>552</v>
      </c>
      <c r="B51" s="772"/>
      <c r="C51" s="772"/>
      <c r="D51" s="773"/>
      <c r="E51" s="32"/>
      <c r="F51" s="32"/>
      <c r="G51" s="32"/>
      <c r="H51" s="32"/>
      <c r="I51" s="99"/>
    </row>
    <row r="52" spans="1:9" ht="15.75">
      <c r="A52" s="131" t="s">
        <v>121</v>
      </c>
      <c r="B52" s="131" t="s">
        <v>122</v>
      </c>
      <c r="C52" s="131" t="s">
        <v>125</v>
      </c>
      <c r="D52" s="131" t="s">
        <v>126</v>
      </c>
      <c r="E52" s="131" t="s">
        <v>127</v>
      </c>
      <c r="F52" s="131" t="s">
        <v>128</v>
      </c>
      <c r="G52" s="131" t="s">
        <v>129</v>
      </c>
      <c r="H52" s="61" t="s">
        <v>130</v>
      </c>
      <c r="I52" s="99"/>
    </row>
    <row r="53" spans="1:9" ht="15.75">
      <c r="A53" s="131">
        <v>0</v>
      </c>
      <c r="B53" s="108"/>
      <c r="C53" s="108"/>
      <c r="D53" s="131">
        <f>B53*C53</f>
        <v>0</v>
      </c>
      <c r="E53" s="179"/>
      <c r="F53" s="180">
        <f aca="true" t="shared" si="18" ref="F53:F59">IF(B53&gt;=1,$B19,0)</f>
        <v>0</v>
      </c>
      <c r="G53" s="180">
        <f>E53-F53</f>
        <v>0</v>
      </c>
      <c r="H53" s="181">
        <f>B53*G53</f>
        <v>0</v>
      </c>
      <c r="I53" s="99"/>
    </row>
    <row r="54" spans="1:9" ht="15.75">
      <c r="A54" s="131">
        <v>1</v>
      </c>
      <c r="B54" s="108"/>
      <c r="C54" s="108"/>
      <c r="D54" s="131">
        <f aca="true" t="shared" si="19" ref="D54:D59">B54*C54</f>
        <v>0</v>
      </c>
      <c r="E54" s="179"/>
      <c r="F54" s="180">
        <f t="shared" si="18"/>
        <v>0</v>
      </c>
      <c r="G54" s="180">
        <f aca="true" t="shared" si="20" ref="G54:G59">E54-F54</f>
        <v>0</v>
      </c>
      <c r="H54" s="181">
        <f aca="true" t="shared" si="21" ref="H54:H59">B54*G54</f>
        <v>0</v>
      </c>
      <c r="I54" s="99"/>
    </row>
    <row r="55" spans="1:9" ht="15.75">
      <c r="A55" s="131">
        <v>2</v>
      </c>
      <c r="B55" s="108"/>
      <c r="C55" s="108"/>
      <c r="D55" s="131">
        <f t="shared" si="19"/>
        <v>0</v>
      </c>
      <c r="E55" s="179"/>
      <c r="F55" s="180">
        <f t="shared" si="18"/>
        <v>0</v>
      </c>
      <c r="G55" s="180">
        <f t="shared" si="20"/>
        <v>0</v>
      </c>
      <c r="H55" s="181">
        <f t="shared" si="21"/>
        <v>0</v>
      </c>
      <c r="I55" s="99"/>
    </row>
    <row r="56" spans="1:9" ht="15.75">
      <c r="A56" s="131">
        <v>3</v>
      </c>
      <c r="B56" s="108"/>
      <c r="C56" s="108"/>
      <c r="D56" s="131">
        <f t="shared" si="19"/>
        <v>0</v>
      </c>
      <c r="E56" s="179"/>
      <c r="F56" s="180">
        <f t="shared" si="18"/>
        <v>0</v>
      </c>
      <c r="G56" s="180">
        <f t="shared" si="20"/>
        <v>0</v>
      </c>
      <c r="H56" s="181">
        <f t="shared" si="21"/>
        <v>0</v>
      </c>
      <c r="I56" s="99"/>
    </row>
    <row r="57" spans="1:9" ht="15.75">
      <c r="A57" s="131">
        <v>4</v>
      </c>
      <c r="B57" s="108"/>
      <c r="C57" s="108"/>
      <c r="D57" s="131">
        <f t="shared" si="19"/>
        <v>0</v>
      </c>
      <c r="E57" s="179"/>
      <c r="F57" s="180">
        <f t="shared" si="18"/>
        <v>0</v>
      </c>
      <c r="G57" s="180">
        <f t="shared" si="20"/>
        <v>0</v>
      </c>
      <c r="H57" s="181">
        <f>B57*G57</f>
        <v>0</v>
      </c>
      <c r="I57" s="99"/>
    </row>
    <row r="58" spans="1:9" ht="15.75">
      <c r="A58" s="131">
        <v>5</v>
      </c>
      <c r="B58" s="108"/>
      <c r="C58" s="108"/>
      <c r="D58" s="131">
        <f t="shared" si="19"/>
        <v>0</v>
      </c>
      <c r="E58" s="179"/>
      <c r="F58" s="180">
        <f t="shared" si="18"/>
        <v>0</v>
      </c>
      <c r="G58" s="180">
        <f t="shared" si="20"/>
        <v>0</v>
      </c>
      <c r="H58" s="181">
        <f t="shared" si="21"/>
        <v>0</v>
      </c>
      <c r="I58" s="99"/>
    </row>
    <row r="59" spans="1:9" ht="15.75">
      <c r="A59" s="131">
        <v>6</v>
      </c>
      <c r="B59" s="108"/>
      <c r="C59" s="108"/>
      <c r="D59" s="131">
        <f t="shared" si="19"/>
        <v>0</v>
      </c>
      <c r="E59" s="179"/>
      <c r="F59" s="180">
        <f t="shared" si="18"/>
        <v>0</v>
      </c>
      <c r="G59" s="180">
        <f t="shared" si="20"/>
        <v>0</v>
      </c>
      <c r="H59" s="181">
        <f t="shared" si="21"/>
        <v>0</v>
      </c>
      <c r="I59" s="99"/>
    </row>
    <row r="60" spans="1:9" ht="15.75">
      <c r="A60" s="61" t="s">
        <v>39</v>
      </c>
      <c r="B60" s="32">
        <f>SUM(B53:B59)</f>
        <v>0</v>
      </c>
      <c r="C60" s="32"/>
      <c r="D60" s="32">
        <f>SUM(D53:D59)</f>
        <v>0</v>
      </c>
      <c r="E60" s="32"/>
      <c r="F60" s="32"/>
      <c r="G60" s="182">
        <f>SUM(G53:G59)</f>
        <v>0</v>
      </c>
      <c r="H60" s="182">
        <f>SUM(H53:H59)</f>
        <v>0</v>
      </c>
      <c r="I60" s="99"/>
    </row>
    <row r="61" ht="15.75"/>
    <row r="62" spans="1:9" ht="15.75">
      <c r="A62" s="592" t="s">
        <v>555</v>
      </c>
      <c r="B62" s="772"/>
      <c r="C62" s="772"/>
      <c r="D62" s="773"/>
      <c r="E62" s="32"/>
      <c r="F62" s="32"/>
      <c r="G62" s="32"/>
      <c r="H62" s="32"/>
      <c r="I62" s="99"/>
    </row>
    <row r="63" spans="1:9" ht="15.75">
      <c r="A63" s="131" t="s">
        <v>121</v>
      </c>
      <c r="B63" s="131" t="s">
        <v>122</v>
      </c>
      <c r="C63" s="131" t="s">
        <v>125</v>
      </c>
      <c r="D63" s="131" t="s">
        <v>126</v>
      </c>
      <c r="E63" s="131" t="s">
        <v>127</v>
      </c>
      <c r="F63" s="131" t="s">
        <v>128</v>
      </c>
      <c r="G63" s="131" t="s">
        <v>129</v>
      </c>
      <c r="H63" s="61" t="s">
        <v>130</v>
      </c>
      <c r="I63" s="99"/>
    </row>
    <row r="64" spans="1:9" ht="15.75">
      <c r="A64" s="131">
        <v>0</v>
      </c>
      <c r="B64" s="108"/>
      <c r="C64" s="108"/>
      <c r="D64" s="131">
        <f>B64*C64</f>
        <v>0</v>
      </c>
      <c r="E64" s="179"/>
      <c r="F64" s="180">
        <f aca="true" t="shared" si="22" ref="F64:F70">IF(B64&gt;=1,$B19,0)</f>
        <v>0</v>
      </c>
      <c r="G64" s="180">
        <f>E64-F64</f>
        <v>0</v>
      </c>
      <c r="H64" s="181">
        <f>B64*G64</f>
        <v>0</v>
      </c>
      <c r="I64" s="99"/>
    </row>
    <row r="65" spans="1:9" ht="15.75">
      <c r="A65" s="131">
        <v>1</v>
      </c>
      <c r="B65" s="108"/>
      <c r="C65" s="108"/>
      <c r="D65" s="131">
        <f aca="true" t="shared" si="23" ref="D65:D70">B65*C65</f>
        <v>0</v>
      </c>
      <c r="E65" s="179"/>
      <c r="F65" s="180">
        <f t="shared" si="22"/>
        <v>0</v>
      </c>
      <c r="G65" s="180">
        <f aca="true" t="shared" si="24" ref="G65:G70">E65-F65</f>
        <v>0</v>
      </c>
      <c r="H65" s="181">
        <f aca="true" t="shared" si="25" ref="H65:H70">B65*G65</f>
        <v>0</v>
      </c>
      <c r="I65" s="99"/>
    </row>
    <row r="66" spans="1:9" ht="15.75">
      <c r="A66" s="131">
        <v>2</v>
      </c>
      <c r="B66" s="108"/>
      <c r="C66" s="108"/>
      <c r="D66" s="131">
        <f t="shared" si="23"/>
        <v>0</v>
      </c>
      <c r="E66" s="179"/>
      <c r="F66" s="180">
        <f t="shared" si="22"/>
        <v>0</v>
      </c>
      <c r="G66" s="180">
        <f t="shared" si="24"/>
        <v>0</v>
      </c>
      <c r="H66" s="181">
        <f t="shared" si="25"/>
        <v>0</v>
      </c>
      <c r="I66" s="99"/>
    </row>
    <row r="67" spans="1:9" ht="15.75">
      <c r="A67" s="131">
        <v>3</v>
      </c>
      <c r="B67" s="108"/>
      <c r="C67" s="108"/>
      <c r="D67" s="131">
        <f t="shared" si="23"/>
        <v>0</v>
      </c>
      <c r="E67" s="179"/>
      <c r="F67" s="180">
        <f t="shared" si="22"/>
        <v>0</v>
      </c>
      <c r="G67" s="180">
        <f t="shared" si="24"/>
        <v>0</v>
      </c>
      <c r="H67" s="181">
        <f t="shared" si="25"/>
        <v>0</v>
      </c>
      <c r="I67" s="99"/>
    </row>
    <row r="68" spans="1:9" ht="15.75">
      <c r="A68" s="131">
        <v>4</v>
      </c>
      <c r="B68" s="108"/>
      <c r="C68" s="108"/>
      <c r="D68" s="131">
        <f t="shared" si="23"/>
        <v>0</v>
      </c>
      <c r="E68" s="179"/>
      <c r="F68" s="180">
        <f t="shared" si="22"/>
        <v>0</v>
      </c>
      <c r="G68" s="180">
        <f t="shared" si="24"/>
        <v>0</v>
      </c>
      <c r="H68" s="181">
        <f t="shared" si="25"/>
        <v>0</v>
      </c>
      <c r="I68" s="99"/>
    </row>
    <row r="69" spans="1:9" ht="15.75">
      <c r="A69" s="131">
        <v>5</v>
      </c>
      <c r="B69" s="108"/>
      <c r="C69" s="108"/>
      <c r="D69" s="131">
        <f t="shared" si="23"/>
        <v>0</v>
      </c>
      <c r="E69" s="179"/>
      <c r="F69" s="180">
        <f t="shared" si="22"/>
        <v>0</v>
      </c>
      <c r="G69" s="180">
        <f t="shared" si="24"/>
        <v>0</v>
      </c>
      <c r="H69" s="181">
        <f t="shared" si="25"/>
        <v>0</v>
      </c>
      <c r="I69" s="99"/>
    </row>
    <row r="70" spans="1:9" ht="15.75">
      <c r="A70" s="131">
        <v>6</v>
      </c>
      <c r="B70" s="108"/>
      <c r="C70" s="108"/>
      <c r="D70" s="131">
        <f t="shared" si="23"/>
        <v>0</v>
      </c>
      <c r="E70" s="179"/>
      <c r="F70" s="180">
        <f t="shared" si="22"/>
        <v>0</v>
      </c>
      <c r="G70" s="180">
        <f t="shared" si="24"/>
        <v>0</v>
      </c>
      <c r="H70" s="181">
        <f t="shared" si="25"/>
        <v>0</v>
      </c>
      <c r="I70" s="99"/>
    </row>
    <row r="71" spans="1:9" ht="15.75">
      <c r="A71" s="61" t="s">
        <v>39</v>
      </c>
      <c r="B71" s="32">
        <f>SUM(B64:B70)</f>
        <v>0</v>
      </c>
      <c r="C71" s="32"/>
      <c r="D71" s="32">
        <f>SUM(D64:D70)</f>
        <v>0</v>
      </c>
      <c r="E71" s="32"/>
      <c r="F71" s="32"/>
      <c r="G71" s="182">
        <f>SUM(G64:G70)</f>
        <v>0</v>
      </c>
      <c r="H71" s="182">
        <f>SUM(H64:H70)</f>
        <v>0</v>
      </c>
      <c r="I71" s="99"/>
    </row>
    <row r="72" spans="1:9" ht="15.75">
      <c r="A72" s="61"/>
      <c r="B72" s="32"/>
      <c r="C72" s="32"/>
      <c r="D72" s="32"/>
      <c r="E72" s="32"/>
      <c r="F72" s="32"/>
      <c r="G72" s="182"/>
      <c r="H72" s="182"/>
      <c r="I72" s="99"/>
    </row>
    <row r="73" spans="1:9" ht="15.75">
      <c r="A73" s="592" t="s">
        <v>547</v>
      </c>
      <c r="B73" s="772"/>
      <c r="C73" s="772"/>
      <c r="D73" s="773"/>
      <c r="E73" s="32"/>
      <c r="F73" s="32"/>
      <c r="G73" s="32"/>
      <c r="H73" s="32"/>
      <c r="I73" s="99"/>
    </row>
    <row r="74" spans="1:9" ht="15.75">
      <c r="A74" s="131" t="s">
        <v>121</v>
      </c>
      <c r="B74" s="131" t="s">
        <v>122</v>
      </c>
      <c r="C74" s="131" t="s">
        <v>125</v>
      </c>
      <c r="D74" s="131" t="s">
        <v>126</v>
      </c>
      <c r="E74" s="131" t="s">
        <v>127</v>
      </c>
      <c r="F74" s="131" t="s">
        <v>128</v>
      </c>
      <c r="G74" s="131" t="s">
        <v>129</v>
      </c>
      <c r="H74" s="61" t="s">
        <v>130</v>
      </c>
      <c r="I74" s="99"/>
    </row>
    <row r="75" spans="1:9" ht="15.75">
      <c r="A75" s="131">
        <v>0</v>
      </c>
      <c r="B75" s="108"/>
      <c r="C75" s="108"/>
      <c r="D75" s="131">
        <f>B75*C75</f>
        <v>0</v>
      </c>
      <c r="E75" s="179"/>
      <c r="F75" s="180">
        <f aca="true" t="shared" si="26" ref="F75:F81">IF(B75&gt;=1,$B19,0)</f>
        <v>0</v>
      </c>
      <c r="G75" s="180">
        <f>E75-F75</f>
        <v>0</v>
      </c>
      <c r="H75" s="181">
        <f>B75*G75</f>
        <v>0</v>
      </c>
      <c r="I75" s="99"/>
    </row>
    <row r="76" spans="1:9" ht="15.75">
      <c r="A76" s="131">
        <v>1</v>
      </c>
      <c r="B76" s="108"/>
      <c r="C76" s="108"/>
      <c r="D76" s="131">
        <f aca="true" t="shared" si="27" ref="D76:D81">B76*C76</f>
        <v>0</v>
      </c>
      <c r="E76" s="179"/>
      <c r="F76" s="180">
        <f t="shared" si="26"/>
        <v>0</v>
      </c>
      <c r="G76" s="180">
        <f aca="true" t="shared" si="28" ref="G76:G81">E76-F76</f>
        <v>0</v>
      </c>
      <c r="H76" s="181">
        <f aca="true" t="shared" si="29" ref="H76:H81">B76*G76</f>
        <v>0</v>
      </c>
      <c r="I76" s="99"/>
    </row>
    <row r="77" spans="1:9" ht="15.75">
      <c r="A77" s="131">
        <v>2</v>
      </c>
      <c r="B77" s="108"/>
      <c r="C77" s="108"/>
      <c r="D77" s="131">
        <f t="shared" si="27"/>
        <v>0</v>
      </c>
      <c r="E77" s="179"/>
      <c r="F77" s="180">
        <f t="shared" si="26"/>
        <v>0</v>
      </c>
      <c r="G77" s="180">
        <f t="shared" si="28"/>
        <v>0</v>
      </c>
      <c r="H77" s="181">
        <f t="shared" si="29"/>
        <v>0</v>
      </c>
      <c r="I77" s="99"/>
    </row>
    <row r="78" spans="1:9" ht="15.75">
      <c r="A78" s="131">
        <v>3</v>
      </c>
      <c r="B78" s="108"/>
      <c r="C78" s="108"/>
      <c r="D78" s="131">
        <f t="shared" si="27"/>
        <v>0</v>
      </c>
      <c r="E78" s="179"/>
      <c r="F78" s="180">
        <f t="shared" si="26"/>
        <v>0</v>
      </c>
      <c r="G78" s="180">
        <f t="shared" si="28"/>
        <v>0</v>
      </c>
      <c r="H78" s="181">
        <f t="shared" si="29"/>
        <v>0</v>
      </c>
      <c r="I78" s="99"/>
    </row>
    <row r="79" spans="1:10" ht="15.75">
      <c r="A79" s="131">
        <v>4</v>
      </c>
      <c r="B79" s="108"/>
      <c r="C79" s="108"/>
      <c r="D79" s="131">
        <f t="shared" si="27"/>
        <v>0</v>
      </c>
      <c r="E79" s="179"/>
      <c r="F79" s="180">
        <f t="shared" si="26"/>
        <v>0</v>
      </c>
      <c r="G79" s="180">
        <f t="shared" si="28"/>
        <v>0</v>
      </c>
      <c r="H79" s="181">
        <f t="shared" si="29"/>
        <v>0</v>
      </c>
      <c r="I79" s="99"/>
      <c r="J79" s="100" t="s">
        <v>58</v>
      </c>
    </row>
    <row r="80" spans="1:9" ht="15.75">
      <c r="A80" s="131">
        <v>5</v>
      </c>
      <c r="B80" s="108"/>
      <c r="C80" s="108"/>
      <c r="D80" s="131">
        <f t="shared" si="27"/>
        <v>0</v>
      </c>
      <c r="E80" s="179"/>
      <c r="F80" s="180">
        <f t="shared" si="26"/>
        <v>0</v>
      </c>
      <c r="G80" s="180">
        <f t="shared" si="28"/>
        <v>0</v>
      </c>
      <c r="H80" s="181">
        <f t="shared" si="29"/>
        <v>0</v>
      </c>
      <c r="I80" s="99"/>
    </row>
    <row r="81" spans="1:9" ht="15.75">
      <c r="A81" s="131">
        <v>6</v>
      </c>
      <c r="B81" s="108"/>
      <c r="C81" s="108"/>
      <c r="D81" s="131">
        <f t="shared" si="27"/>
        <v>0</v>
      </c>
      <c r="E81" s="179"/>
      <c r="F81" s="180">
        <f t="shared" si="26"/>
        <v>0</v>
      </c>
      <c r="G81" s="180">
        <f t="shared" si="28"/>
        <v>0</v>
      </c>
      <c r="H81" s="181">
        <f t="shared" si="29"/>
        <v>0</v>
      </c>
      <c r="I81" s="99"/>
    </row>
    <row r="82" spans="1:9" ht="15.75">
      <c r="A82" s="61" t="s">
        <v>39</v>
      </c>
      <c r="B82" s="32">
        <f>SUM(B75:B81)</f>
        <v>0</v>
      </c>
      <c r="C82" s="32"/>
      <c r="D82" s="32">
        <f>SUM(D75:D81)</f>
        <v>0</v>
      </c>
      <c r="E82" s="32"/>
      <c r="F82" s="32"/>
      <c r="G82" s="182">
        <f>SUM(G75:G81)</f>
        <v>0</v>
      </c>
      <c r="H82" s="182">
        <f>SUM(H75:H81)</f>
        <v>0</v>
      </c>
      <c r="I82" s="99"/>
    </row>
    <row r="83" spans="1:9" ht="15.75">
      <c r="A83" s="61"/>
      <c r="B83" s="32"/>
      <c r="C83" s="32"/>
      <c r="D83" s="32"/>
      <c r="E83" s="32"/>
      <c r="F83" s="32"/>
      <c r="G83" s="182"/>
      <c r="H83" s="182"/>
      <c r="I83" s="99"/>
    </row>
    <row r="84" spans="1:9" ht="15.75">
      <c r="A84" s="592" t="s">
        <v>551</v>
      </c>
      <c r="B84" s="772"/>
      <c r="C84" s="772"/>
      <c r="D84" s="773"/>
      <c r="E84" s="32"/>
      <c r="F84" s="32"/>
      <c r="G84" s="32"/>
      <c r="H84" s="32"/>
      <c r="I84" s="99"/>
    </row>
    <row r="85" spans="1:9" ht="15.75">
      <c r="A85" s="131" t="s">
        <v>121</v>
      </c>
      <c r="B85" s="131" t="s">
        <v>122</v>
      </c>
      <c r="C85" s="131" t="s">
        <v>125</v>
      </c>
      <c r="D85" s="131" t="s">
        <v>126</v>
      </c>
      <c r="E85" s="131" t="s">
        <v>127</v>
      </c>
      <c r="F85" s="131" t="s">
        <v>128</v>
      </c>
      <c r="G85" s="131" t="s">
        <v>129</v>
      </c>
      <c r="H85" s="61" t="s">
        <v>130</v>
      </c>
      <c r="I85" s="99"/>
    </row>
    <row r="86" spans="1:9" ht="15.75">
      <c r="A86" s="131">
        <v>0</v>
      </c>
      <c r="B86" s="108"/>
      <c r="C86" s="108"/>
      <c r="D86" s="131">
        <f>B86*C86</f>
        <v>0</v>
      </c>
      <c r="E86" s="179"/>
      <c r="F86" s="180">
        <f aca="true" t="shared" si="30" ref="F86:F92">IF(B86&gt;=1,$B19,0)</f>
        <v>0</v>
      </c>
      <c r="G86" s="180">
        <f>E86-F86</f>
        <v>0</v>
      </c>
      <c r="H86" s="181">
        <f>B86*G86</f>
        <v>0</v>
      </c>
      <c r="I86" s="99"/>
    </row>
    <row r="87" spans="1:9" ht="15.75">
      <c r="A87" s="131">
        <v>1</v>
      </c>
      <c r="B87" s="108"/>
      <c r="C87" s="108"/>
      <c r="D87" s="131">
        <f aca="true" t="shared" si="31" ref="D87:D92">B87*C87</f>
        <v>0</v>
      </c>
      <c r="E87" s="179"/>
      <c r="F87" s="180">
        <f t="shared" si="30"/>
        <v>0</v>
      </c>
      <c r="G87" s="180">
        <f aca="true" t="shared" si="32" ref="G87:G92">E87-F87</f>
        <v>0</v>
      </c>
      <c r="H87" s="181">
        <f aca="true" t="shared" si="33" ref="H87:H92">B87*G87</f>
        <v>0</v>
      </c>
      <c r="I87" s="99"/>
    </row>
    <row r="88" spans="1:9" ht="15.75">
      <c r="A88" s="131">
        <v>2</v>
      </c>
      <c r="B88" s="108"/>
      <c r="C88" s="108"/>
      <c r="D88" s="131">
        <f t="shared" si="31"/>
        <v>0</v>
      </c>
      <c r="E88" s="179"/>
      <c r="F88" s="180">
        <f t="shared" si="30"/>
        <v>0</v>
      </c>
      <c r="G88" s="180">
        <f t="shared" si="32"/>
        <v>0</v>
      </c>
      <c r="H88" s="181">
        <f t="shared" si="33"/>
        <v>0</v>
      </c>
      <c r="I88" s="99"/>
    </row>
    <row r="89" spans="1:9" ht="15.75">
      <c r="A89" s="131">
        <v>3</v>
      </c>
      <c r="B89" s="108"/>
      <c r="C89" s="108"/>
      <c r="D89" s="131">
        <f t="shared" si="31"/>
        <v>0</v>
      </c>
      <c r="E89" s="179"/>
      <c r="F89" s="180">
        <f t="shared" si="30"/>
        <v>0</v>
      </c>
      <c r="G89" s="180">
        <f t="shared" si="32"/>
        <v>0</v>
      </c>
      <c r="H89" s="181">
        <f t="shared" si="33"/>
        <v>0</v>
      </c>
      <c r="I89" s="99"/>
    </row>
    <row r="90" spans="1:10" ht="15.75">
      <c r="A90" s="131">
        <v>4</v>
      </c>
      <c r="B90" s="108"/>
      <c r="C90" s="108"/>
      <c r="D90" s="131">
        <f t="shared" si="31"/>
        <v>0</v>
      </c>
      <c r="E90" s="179"/>
      <c r="F90" s="180">
        <f t="shared" si="30"/>
        <v>0</v>
      </c>
      <c r="G90" s="180">
        <f t="shared" si="32"/>
        <v>0</v>
      </c>
      <c r="H90" s="181">
        <f t="shared" si="33"/>
        <v>0</v>
      </c>
      <c r="I90" s="99"/>
      <c r="J90" s="100" t="s">
        <v>58</v>
      </c>
    </row>
    <row r="91" spans="1:9" ht="15.75">
      <c r="A91" s="131">
        <v>5</v>
      </c>
      <c r="B91" s="108"/>
      <c r="C91" s="108"/>
      <c r="D91" s="131">
        <f t="shared" si="31"/>
        <v>0</v>
      </c>
      <c r="E91" s="179"/>
      <c r="F91" s="180">
        <f t="shared" si="30"/>
        <v>0</v>
      </c>
      <c r="G91" s="180">
        <f t="shared" si="32"/>
        <v>0</v>
      </c>
      <c r="H91" s="181">
        <f t="shared" si="33"/>
        <v>0</v>
      </c>
      <c r="I91" s="99"/>
    </row>
    <row r="92" spans="1:9" ht="15.75">
      <c r="A92" s="131">
        <v>6</v>
      </c>
      <c r="B92" s="108"/>
      <c r="C92" s="108"/>
      <c r="D92" s="131">
        <f t="shared" si="31"/>
        <v>0</v>
      </c>
      <c r="E92" s="179"/>
      <c r="F92" s="180">
        <f t="shared" si="30"/>
        <v>0</v>
      </c>
      <c r="G92" s="180">
        <f t="shared" si="32"/>
        <v>0</v>
      </c>
      <c r="H92" s="181">
        <f t="shared" si="33"/>
        <v>0</v>
      </c>
      <c r="I92" s="99"/>
    </row>
    <row r="93" spans="1:9" ht="15.75">
      <c r="A93" s="61" t="s">
        <v>39</v>
      </c>
      <c r="B93" s="32">
        <f>SUM(B86:B92)</f>
        <v>0</v>
      </c>
      <c r="C93" s="32"/>
      <c r="D93" s="32">
        <f>SUM(D86:D92)</f>
        <v>0</v>
      </c>
      <c r="E93" s="32"/>
      <c r="F93" s="32"/>
      <c r="G93" s="182">
        <f>SUM(G86:G92)</f>
        <v>0</v>
      </c>
      <c r="H93" s="182">
        <f>SUM(H86:H92)</f>
        <v>0</v>
      </c>
      <c r="I93" s="99"/>
    </row>
    <row r="94" spans="1:9" ht="15.75">
      <c r="A94" s="61"/>
      <c r="B94" s="32"/>
      <c r="C94" s="32"/>
      <c r="D94" s="32"/>
      <c r="E94" s="32"/>
      <c r="F94" s="32"/>
      <c r="G94" s="182"/>
      <c r="H94" s="182"/>
      <c r="I94" s="99"/>
    </row>
    <row r="95" spans="1:9" ht="15.75">
      <c r="A95" s="592" t="s">
        <v>548</v>
      </c>
      <c r="B95" s="772"/>
      <c r="C95" s="772"/>
      <c r="D95" s="773"/>
      <c r="E95" s="32"/>
      <c r="F95" s="32"/>
      <c r="G95" s="32"/>
      <c r="H95" s="32"/>
      <c r="I95" s="99"/>
    </row>
    <row r="96" spans="1:9" ht="15.75">
      <c r="A96" s="131" t="s">
        <v>121</v>
      </c>
      <c r="B96" s="131" t="s">
        <v>122</v>
      </c>
      <c r="C96" s="131" t="s">
        <v>125</v>
      </c>
      <c r="D96" s="131" t="s">
        <v>126</v>
      </c>
      <c r="E96" s="131" t="s">
        <v>127</v>
      </c>
      <c r="F96" s="131" t="s">
        <v>128</v>
      </c>
      <c r="G96" s="131" t="s">
        <v>129</v>
      </c>
      <c r="H96" s="61" t="s">
        <v>130</v>
      </c>
      <c r="I96" s="99"/>
    </row>
    <row r="97" spans="1:9" ht="15.75">
      <c r="A97" s="131">
        <v>0</v>
      </c>
      <c r="B97" s="108"/>
      <c r="C97" s="108"/>
      <c r="D97" s="131">
        <f>B97*C97</f>
        <v>0</v>
      </c>
      <c r="E97" s="179"/>
      <c r="F97" s="180">
        <f aca="true" t="shared" si="34" ref="F97:F103">IF(B97&gt;=1,$B19,0)</f>
        <v>0</v>
      </c>
      <c r="G97" s="180">
        <f>E97-F97</f>
        <v>0</v>
      </c>
      <c r="H97" s="181">
        <f>B97*G97</f>
        <v>0</v>
      </c>
      <c r="I97" s="99"/>
    </row>
    <row r="98" spans="1:9" ht="15.75">
      <c r="A98" s="131">
        <v>1</v>
      </c>
      <c r="B98" s="108"/>
      <c r="C98" s="108"/>
      <c r="D98" s="131">
        <f aca="true" t="shared" si="35" ref="D98:D103">B98*C98</f>
        <v>0</v>
      </c>
      <c r="E98" s="179"/>
      <c r="F98" s="180">
        <f t="shared" si="34"/>
        <v>0</v>
      </c>
      <c r="G98" s="180">
        <f aca="true" t="shared" si="36" ref="G98:G103">E98-F98</f>
        <v>0</v>
      </c>
      <c r="H98" s="181">
        <f aca="true" t="shared" si="37" ref="H98:H103">B98*G98</f>
        <v>0</v>
      </c>
      <c r="I98" s="99"/>
    </row>
    <row r="99" spans="1:9" ht="15.75">
      <c r="A99" s="131">
        <v>2</v>
      </c>
      <c r="B99" s="108"/>
      <c r="C99" s="108"/>
      <c r="D99" s="131">
        <f t="shared" si="35"/>
        <v>0</v>
      </c>
      <c r="E99" s="179"/>
      <c r="F99" s="180">
        <f t="shared" si="34"/>
        <v>0</v>
      </c>
      <c r="G99" s="180">
        <f t="shared" si="36"/>
        <v>0</v>
      </c>
      <c r="H99" s="181">
        <f t="shared" si="37"/>
        <v>0</v>
      </c>
      <c r="I99" s="99"/>
    </row>
    <row r="100" spans="1:9" ht="15.75">
      <c r="A100" s="131">
        <v>3</v>
      </c>
      <c r="B100" s="108"/>
      <c r="C100" s="108"/>
      <c r="D100" s="131">
        <f t="shared" si="35"/>
        <v>0</v>
      </c>
      <c r="E100" s="179"/>
      <c r="F100" s="180">
        <f t="shared" si="34"/>
        <v>0</v>
      </c>
      <c r="G100" s="180">
        <f t="shared" si="36"/>
        <v>0</v>
      </c>
      <c r="H100" s="181">
        <f t="shared" si="37"/>
        <v>0</v>
      </c>
      <c r="I100" s="99"/>
    </row>
    <row r="101" spans="1:9" ht="15.75">
      <c r="A101" s="131">
        <v>4</v>
      </c>
      <c r="B101" s="108"/>
      <c r="C101" s="108"/>
      <c r="D101" s="131">
        <f t="shared" si="35"/>
        <v>0</v>
      </c>
      <c r="E101" s="179"/>
      <c r="F101" s="180">
        <f t="shared" si="34"/>
        <v>0</v>
      </c>
      <c r="G101" s="180">
        <f t="shared" si="36"/>
        <v>0</v>
      </c>
      <c r="H101" s="181">
        <f t="shared" si="37"/>
        <v>0</v>
      </c>
      <c r="I101" s="99"/>
    </row>
    <row r="102" spans="1:9" ht="15.75">
      <c r="A102" s="131">
        <v>5</v>
      </c>
      <c r="B102" s="108"/>
      <c r="C102" s="108"/>
      <c r="D102" s="131">
        <f t="shared" si="35"/>
        <v>0</v>
      </c>
      <c r="E102" s="179"/>
      <c r="F102" s="180">
        <f t="shared" si="34"/>
        <v>0</v>
      </c>
      <c r="G102" s="180">
        <f t="shared" si="36"/>
        <v>0</v>
      </c>
      <c r="H102" s="181">
        <f t="shared" si="37"/>
        <v>0</v>
      </c>
      <c r="I102" s="99"/>
    </row>
    <row r="103" spans="1:9" ht="15.75">
      <c r="A103" s="131">
        <v>6</v>
      </c>
      <c r="B103" s="108"/>
      <c r="C103" s="108"/>
      <c r="D103" s="131">
        <f t="shared" si="35"/>
        <v>0</v>
      </c>
      <c r="E103" s="179"/>
      <c r="F103" s="180">
        <f t="shared" si="34"/>
        <v>0</v>
      </c>
      <c r="G103" s="180">
        <f t="shared" si="36"/>
        <v>0</v>
      </c>
      <c r="H103" s="181">
        <f t="shared" si="37"/>
        <v>0</v>
      </c>
      <c r="I103" s="99"/>
    </row>
    <row r="104" spans="1:9" ht="15.75">
      <c r="A104" s="61" t="s">
        <v>39</v>
      </c>
      <c r="B104" s="32">
        <f>SUM(B97:B103)</f>
        <v>0</v>
      </c>
      <c r="C104" s="32"/>
      <c r="D104" s="32">
        <f>SUM(D97:D103)</f>
        <v>0</v>
      </c>
      <c r="E104" s="32"/>
      <c r="F104" s="32"/>
      <c r="G104" s="182">
        <f>SUM(G97:G103)</f>
        <v>0</v>
      </c>
      <c r="H104" s="182">
        <f>SUM(H97:H103)</f>
        <v>0</v>
      </c>
      <c r="I104" s="99"/>
    </row>
    <row r="105" spans="1:9" ht="15.75">
      <c r="A105" s="61"/>
      <c r="B105" s="32"/>
      <c r="C105" s="32"/>
      <c r="D105" s="32"/>
      <c r="E105" s="32"/>
      <c r="F105" s="32"/>
      <c r="G105" s="182"/>
      <c r="H105" s="182"/>
      <c r="I105" s="99"/>
    </row>
    <row r="106" spans="1:9" ht="15.75">
      <c r="A106" s="592" t="s">
        <v>549</v>
      </c>
      <c r="B106" s="772"/>
      <c r="C106" s="772"/>
      <c r="D106" s="773"/>
      <c r="E106" s="32"/>
      <c r="F106" s="32"/>
      <c r="G106" s="32"/>
      <c r="H106" s="32"/>
      <c r="I106" s="99"/>
    </row>
    <row r="107" spans="1:9" ht="15.75">
      <c r="A107" s="131" t="s">
        <v>121</v>
      </c>
      <c r="B107" s="131" t="s">
        <v>122</v>
      </c>
      <c r="C107" s="131" t="s">
        <v>125</v>
      </c>
      <c r="D107" s="131" t="s">
        <v>126</v>
      </c>
      <c r="E107" s="131" t="s">
        <v>127</v>
      </c>
      <c r="F107" s="131" t="s">
        <v>128</v>
      </c>
      <c r="G107" s="131" t="s">
        <v>129</v>
      </c>
      <c r="H107" s="61" t="s">
        <v>130</v>
      </c>
      <c r="I107" s="99"/>
    </row>
    <row r="108" spans="1:9" ht="15.75">
      <c r="A108" s="131">
        <v>0</v>
      </c>
      <c r="B108" s="108"/>
      <c r="C108" s="108"/>
      <c r="D108" s="131">
        <f>B108*C108</f>
        <v>0</v>
      </c>
      <c r="E108" s="179"/>
      <c r="F108" s="180">
        <f aca="true" t="shared" si="38" ref="F108:F114">IF(B108&gt;=1,$B19,0)</f>
        <v>0</v>
      </c>
      <c r="G108" s="180">
        <f>E108-F108</f>
        <v>0</v>
      </c>
      <c r="H108" s="181">
        <f>B108*G108</f>
        <v>0</v>
      </c>
      <c r="I108" s="99"/>
    </row>
    <row r="109" spans="1:9" ht="15.75">
      <c r="A109" s="131">
        <v>1</v>
      </c>
      <c r="B109" s="108"/>
      <c r="C109" s="108"/>
      <c r="D109" s="131">
        <f aca="true" t="shared" si="39" ref="D109:D114">B109*C109</f>
        <v>0</v>
      </c>
      <c r="E109" s="179"/>
      <c r="F109" s="180">
        <f t="shared" si="38"/>
        <v>0</v>
      </c>
      <c r="G109" s="180">
        <f aca="true" t="shared" si="40" ref="G109:G114">E109-F109</f>
        <v>0</v>
      </c>
      <c r="H109" s="181">
        <f aca="true" t="shared" si="41" ref="H109:H114">B109*G109</f>
        <v>0</v>
      </c>
      <c r="I109" s="99"/>
    </row>
    <row r="110" spans="1:9" ht="15.75">
      <c r="A110" s="131">
        <v>2</v>
      </c>
      <c r="B110" s="108"/>
      <c r="C110" s="108"/>
      <c r="D110" s="131">
        <f t="shared" si="39"/>
        <v>0</v>
      </c>
      <c r="E110" s="179"/>
      <c r="F110" s="180">
        <f t="shared" si="38"/>
        <v>0</v>
      </c>
      <c r="G110" s="180">
        <f t="shared" si="40"/>
        <v>0</v>
      </c>
      <c r="H110" s="181">
        <f t="shared" si="41"/>
        <v>0</v>
      </c>
      <c r="I110" s="99"/>
    </row>
    <row r="111" spans="1:9" ht="15.75">
      <c r="A111" s="131">
        <v>3</v>
      </c>
      <c r="B111" s="108"/>
      <c r="C111" s="108"/>
      <c r="D111" s="131">
        <f t="shared" si="39"/>
        <v>0</v>
      </c>
      <c r="E111" s="179"/>
      <c r="F111" s="180">
        <f t="shared" si="38"/>
        <v>0</v>
      </c>
      <c r="G111" s="180">
        <f t="shared" si="40"/>
        <v>0</v>
      </c>
      <c r="H111" s="181">
        <f t="shared" si="41"/>
        <v>0</v>
      </c>
      <c r="I111" s="99"/>
    </row>
    <row r="112" spans="1:9" ht="15.75">
      <c r="A112" s="131">
        <v>4</v>
      </c>
      <c r="B112" s="108"/>
      <c r="C112" s="108"/>
      <c r="D112" s="131">
        <f t="shared" si="39"/>
        <v>0</v>
      </c>
      <c r="E112" s="179"/>
      <c r="F112" s="180">
        <f t="shared" si="38"/>
        <v>0</v>
      </c>
      <c r="G112" s="180">
        <f t="shared" si="40"/>
        <v>0</v>
      </c>
      <c r="H112" s="181">
        <f t="shared" si="41"/>
        <v>0</v>
      </c>
      <c r="I112" s="99"/>
    </row>
    <row r="113" spans="1:9" ht="15.75">
      <c r="A113" s="131">
        <v>5</v>
      </c>
      <c r="B113" s="108"/>
      <c r="C113" s="108"/>
      <c r="D113" s="131">
        <f t="shared" si="39"/>
        <v>0</v>
      </c>
      <c r="E113" s="179"/>
      <c r="F113" s="180">
        <f t="shared" si="38"/>
        <v>0</v>
      </c>
      <c r="G113" s="180">
        <f t="shared" si="40"/>
        <v>0</v>
      </c>
      <c r="H113" s="181">
        <f t="shared" si="41"/>
        <v>0</v>
      </c>
      <c r="I113" s="99"/>
    </row>
    <row r="114" spans="1:9" ht="15.75">
      <c r="A114" s="131">
        <v>6</v>
      </c>
      <c r="B114" s="108"/>
      <c r="C114" s="108"/>
      <c r="D114" s="131">
        <f t="shared" si="39"/>
        <v>0</v>
      </c>
      <c r="E114" s="179"/>
      <c r="F114" s="180">
        <f t="shared" si="38"/>
        <v>0</v>
      </c>
      <c r="G114" s="180">
        <f t="shared" si="40"/>
        <v>0</v>
      </c>
      <c r="H114" s="181">
        <f t="shared" si="41"/>
        <v>0</v>
      </c>
      <c r="I114" s="99"/>
    </row>
    <row r="115" spans="1:9" ht="15.75">
      <c r="A115" s="61" t="s">
        <v>39</v>
      </c>
      <c r="B115" s="32">
        <f>SUM(B108:B114)</f>
        <v>0</v>
      </c>
      <c r="C115" s="32"/>
      <c r="D115" s="32">
        <f>SUM(D108:D114)</f>
        <v>0</v>
      </c>
      <c r="E115" s="32"/>
      <c r="F115" s="32"/>
      <c r="G115" s="182">
        <f>SUM(G108:G114)</f>
        <v>0</v>
      </c>
      <c r="H115" s="182">
        <f>SUM(H108:H114)</f>
        <v>0</v>
      </c>
      <c r="I115" s="99"/>
    </row>
    <row r="116" spans="1:9" ht="15.75">
      <c r="A116" s="61"/>
      <c r="B116" s="32"/>
      <c r="C116" s="32"/>
      <c r="D116" s="32"/>
      <c r="E116" s="32"/>
      <c r="F116" s="32"/>
      <c r="G116" s="32"/>
      <c r="H116" s="32"/>
      <c r="I116" s="99"/>
    </row>
    <row r="117" spans="1:9" ht="15.75">
      <c r="A117" s="592" t="s">
        <v>550</v>
      </c>
      <c r="B117" s="772"/>
      <c r="C117" s="772"/>
      <c r="D117" s="773"/>
      <c r="E117" s="32"/>
      <c r="F117" s="32"/>
      <c r="G117" s="32"/>
      <c r="H117" s="32"/>
      <c r="I117" s="99"/>
    </row>
    <row r="118" spans="1:9" ht="15.75">
      <c r="A118" s="131" t="s">
        <v>121</v>
      </c>
      <c r="B118" s="131" t="s">
        <v>122</v>
      </c>
      <c r="C118" s="131" t="s">
        <v>125</v>
      </c>
      <c r="D118" s="131" t="s">
        <v>126</v>
      </c>
      <c r="E118" s="131" t="s">
        <v>127</v>
      </c>
      <c r="F118" s="131" t="s">
        <v>128</v>
      </c>
      <c r="G118" s="131" t="s">
        <v>129</v>
      </c>
      <c r="H118" s="61" t="s">
        <v>130</v>
      </c>
      <c r="I118" s="99"/>
    </row>
    <row r="119" spans="1:9" ht="15.75">
      <c r="A119" s="131">
        <v>0</v>
      </c>
      <c r="B119" s="108"/>
      <c r="C119" s="108"/>
      <c r="D119" s="131">
        <f>B119*C119</f>
        <v>0</v>
      </c>
      <c r="E119" s="179"/>
      <c r="F119" s="180">
        <f aca="true" t="shared" si="42" ref="F119:F125">IF(B119&gt;=1,$B19,0)</f>
        <v>0</v>
      </c>
      <c r="G119" s="180">
        <f>E119-F119</f>
        <v>0</v>
      </c>
      <c r="H119" s="181">
        <f>B119*G119</f>
        <v>0</v>
      </c>
      <c r="I119" s="99"/>
    </row>
    <row r="120" spans="1:9" ht="15.75">
      <c r="A120" s="131">
        <v>1</v>
      </c>
      <c r="B120" s="108"/>
      <c r="C120" s="108"/>
      <c r="D120" s="131">
        <f aca="true" t="shared" si="43" ref="D120:D125">B120*C120</f>
        <v>0</v>
      </c>
      <c r="E120" s="179"/>
      <c r="F120" s="180">
        <f t="shared" si="42"/>
        <v>0</v>
      </c>
      <c r="G120" s="180">
        <f aca="true" t="shared" si="44" ref="G120:G125">E120-F120</f>
        <v>0</v>
      </c>
      <c r="H120" s="181">
        <f aca="true" t="shared" si="45" ref="H120:H125">B120*G120</f>
        <v>0</v>
      </c>
      <c r="I120" s="99"/>
    </row>
    <row r="121" spans="1:9" ht="15.75">
      <c r="A121" s="131">
        <v>2</v>
      </c>
      <c r="B121" s="108"/>
      <c r="C121" s="108"/>
      <c r="D121" s="131">
        <f t="shared" si="43"/>
        <v>0</v>
      </c>
      <c r="E121" s="179"/>
      <c r="F121" s="180">
        <f t="shared" si="42"/>
        <v>0</v>
      </c>
      <c r="G121" s="180">
        <f t="shared" si="44"/>
        <v>0</v>
      </c>
      <c r="H121" s="181">
        <f t="shared" si="45"/>
        <v>0</v>
      </c>
      <c r="I121" s="99"/>
    </row>
    <row r="122" spans="1:9" ht="15.75">
      <c r="A122" s="131">
        <v>3</v>
      </c>
      <c r="B122" s="108"/>
      <c r="C122" s="108"/>
      <c r="D122" s="131">
        <f t="shared" si="43"/>
        <v>0</v>
      </c>
      <c r="E122" s="179"/>
      <c r="F122" s="180">
        <f t="shared" si="42"/>
        <v>0</v>
      </c>
      <c r="G122" s="180">
        <f t="shared" si="44"/>
        <v>0</v>
      </c>
      <c r="H122" s="181">
        <f t="shared" si="45"/>
        <v>0</v>
      </c>
      <c r="I122" s="99"/>
    </row>
    <row r="123" spans="1:9" ht="15.75">
      <c r="A123" s="131">
        <v>4</v>
      </c>
      <c r="B123" s="108"/>
      <c r="C123" s="108"/>
      <c r="D123" s="131">
        <f t="shared" si="43"/>
        <v>0</v>
      </c>
      <c r="E123" s="179"/>
      <c r="F123" s="180">
        <f t="shared" si="42"/>
        <v>0</v>
      </c>
      <c r="G123" s="180">
        <f t="shared" si="44"/>
        <v>0</v>
      </c>
      <c r="H123" s="181">
        <f t="shared" si="45"/>
        <v>0</v>
      </c>
      <c r="I123" s="99"/>
    </row>
    <row r="124" spans="1:9" ht="15.75">
      <c r="A124" s="131">
        <v>5</v>
      </c>
      <c r="B124" s="108"/>
      <c r="C124" s="108"/>
      <c r="D124" s="131">
        <f t="shared" si="43"/>
        <v>0</v>
      </c>
      <c r="E124" s="179"/>
      <c r="F124" s="180">
        <f t="shared" si="42"/>
        <v>0</v>
      </c>
      <c r="G124" s="180">
        <f t="shared" si="44"/>
        <v>0</v>
      </c>
      <c r="H124" s="181">
        <f t="shared" si="45"/>
        <v>0</v>
      </c>
      <c r="I124" s="99"/>
    </row>
    <row r="125" spans="1:9" ht="15.75">
      <c r="A125" s="131">
        <v>6</v>
      </c>
      <c r="B125" s="108"/>
      <c r="C125" s="108"/>
      <c r="D125" s="131">
        <f t="shared" si="43"/>
        <v>0</v>
      </c>
      <c r="E125" s="179"/>
      <c r="F125" s="180">
        <f t="shared" si="42"/>
        <v>0</v>
      </c>
      <c r="G125" s="180">
        <f t="shared" si="44"/>
        <v>0</v>
      </c>
      <c r="H125" s="181">
        <f t="shared" si="45"/>
        <v>0</v>
      </c>
      <c r="I125" s="99"/>
    </row>
    <row r="126" spans="1:9" ht="15.75">
      <c r="A126" s="61" t="s">
        <v>39</v>
      </c>
      <c r="B126" s="32"/>
      <c r="C126" s="32"/>
      <c r="D126" s="32">
        <f>SUM(D119:D125)</f>
        <v>0</v>
      </c>
      <c r="E126" s="32"/>
      <c r="F126" s="32"/>
      <c r="G126" s="180">
        <f>SUM(G119:G125)</f>
        <v>0</v>
      </c>
      <c r="H126" s="181">
        <f>SUM(H119:H125)</f>
        <v>0</v>
      </c>
      <c r="I126" s="99"/>
    </row>
    <row r="127" spans="1:9" ht="15.75">
      <c r="A127" s="61"/>
      <c r="B127" s="32"/>
      <c r="C127" s="32"/>
      <c r="D127" s="32"/>
      <c r="E127" s="32"/>
      <c r="F127" s="32"/>
      <c r="G127" s="182"/>
      <c r="H127" s="182"/>
      <c r="I127" s="99"/>
    </row>
    <row r="128" spans="1:9" ht="15.75">
      <c r="A128" s="592" t="s">
        <v>557</v>
      </c>
      <c r="B128" s="772"/>
      <c r="C128" s="772"/>
      <c r="D128" s="773"/>
      <c r="E128" s="32"/>
      <c r="F128" s="32"/>
      <c r="G128" s="32"/>
      <c r="H128" s="32"/>
      <c r="I128" s="99"/>
    </row>
    <row r="129" spans="1:9" ht="15.75">
      <c r="A129" s="131" t="s">
        <v>121</v>
      </c>
      <c r="B129" s="131" t="s">
        <v>122</v>
      </c>
      <c r="C129" s="131" t="s">
        <v>125</v>
      </c>
      <c r="D129" s="131" t="s">
        <v>126</v>
      </c>
      <c r="E129" s="131" t="s">
        <v>127</v>
      </c>
      <c r="F129" s="131" t="s">
        <v>128</v>
      </c>
      <c r="G129" s="131" t="s">
        <v>129</v>
      </c>
      <c r="H129" s="61" t="s">
        <v>130</v>
      </c>
      <c r="I129" s="99"/>
    </row>
    <row r="130" spans="1:9" ht="15.75">
      <c r="A130" s="131">
        <v>0</v>
      </c>
      <c r="B130" s="108"/>
      <c r="C130" s="108"/>
      <c r="D130" s="131">
        <f>B130*C130</f>
        <v>0</v>
      </c>
      <c r="E130" s="179"/>
      <c r="F130" s="180">
        <f aca="true" t="shared" si="46" ref="F130:F136">IF(B130&gt;=1,$B19,0)</f>
        <v>0</v>
      </c>
      <c r="G130" s="180">
        <f>E130-F130</f>
        <v>0</v>
      </c>
      <c r="H130" s="181">
        <f>B130*G130</f>
        <v>0</v>
      </c>
      <c r="I130" s="99"/>
    </row>
    <row r="131" spans="1:9" ht="15.75">
      <c r="A131" s="131">
        <v>1</v>
      </c>
      <c r="B131" s="108"/>
      <c r="C131" s="108"/>
      <c r="D131" s="131">
        <f aca="true" t="shared" si="47" ref="D131:D136">B131*C131</f>
        <v>0</v>
      </c>
      <c r="E131" s="179"/>
      <c r="F131" s="180">
        <f t="shared" si="46"/>
        <v>0</v>
      </c>
      <c r="G131" s="180">
        <f aca="true" t="shared" si="48" ref="G131:G136">E131-F131</f>
        <v>0</v>
      </c>
      <c r="H131" s="181">
        <f aca="true" t="shared" si="49" ref="H131:H136">B131*G131</f>
        <v>0</v>
      </c>
      <c r="I131" s="99"/>
    </row>
    <row r="132" spans="1:9" ht="15.75">
      <c r="A132" s="131">
        <v>2</v>
      </c>
      <c r="B132" s="108"/>
      <c r="C132" s="108"/>
      <c r="D132" s="131">
        <f t="shared" si="47"/>
        <v>0</v>
      </c>
      <c r="E132" s="179"/>
      <c r="F132" s="180">
        <f t="shared" si="46"/>
        <v>0</v>
      </c>
      <c r="G132" s="180">
        <f t="shared" si="48"/>
        <v>0</v>
      </c>
      <c r="H132" s="181">
        <f t="shared" si="49"/>
        <v>0</v>
      </c>
      <c r="I132" s="99"/>
    </row>
    <row r="133" spans="1:9" ht="15.75">
      <c r="A133" s="131">
        <v>3</v>
      </c>
      <c r="B133" s="108"/>
      <c r="C133" s="108"/>
      <c r="D133" s="131">
        <f t="shared" si="47"/>
        <v>0</v>
      </c>
      <c r="E133" s="179"/>
      <c r="F133" s="180">
        <f t="shared" si="46"/>
        <v>0</v>
      </c>
      <c r="G133" s="180">
        <f t="shared" si="48"/>
        <v>0</v>
      </c>
      <c r="H133" s="181">
        <f t="shared" si="49"/>
        <v>0</v>
      </c>
      <c r="I133" s="99"/>
    </row>
    <row r="134" spans="1:9" ht="15.75">
      <c r="A134" s="131">
        <v>4</v>
      </c>
      <c r="B134" s="108"/>
      <c r="C134" s="108"/>
      <c r="D134" s="131">
        <f t="shared" si="47"/>
        <v>0</v>
      </c>
      <c r="E134" s="179"/>
      <c r="F134" s="180">
        <f t="shared" si="46"/>
        <v>0</v>
      </c>
      <c r="G134" s="180">
        <f t="shared" si="48"/>
        <v>0</v>
      </c>
      <c r="H134" s="181">
        <f t="shared" si="49"/>
        <v>0</v>
      </c>
      <c r="I134" s="99"/>
    </row>
    <row r="135" spans="1:9" ht="15.75">
      <c r="A135" s="131">
        <v>5</v>
      </c>
      <c r="B135" s="108"/>
      <c r="C135" s="108"/>
      <c r="D135" s="131">
        <f t="shared" si="47"/>
        <v>0</v>
      </c>
      <c r="E135" s="179"/>
      <c r="F135" s="180">
        <f t="shared" si="46"/>
        <v>0</v>
      </c>
      <c r="G135" s="180">
        <f t="shared" si="48"/>
        <v>0</v>
      </c>
      <c r="H135" s="181">
        <f t="shared" si="49"/>
        <v>0</v>
      </c>
      <c r="I135" s="99"/>
    </row>
    <row r="136" spans="1:9" ht="15.75">
      <c r="A136" s="131">
        <v>6</v>
      </c>
      <c r="B136" s="108"/>
      <c r="C136" s="108"/>
      <c r="D136" s="131">
        <f t="shared" si="47"/>
        <v>0</v>
      </c>
      <c r="E136" s="179"/>
      <c r="F136" s="180">
        <f t="shared" si="46"/>
        <v>0</v>
      </c>
      <c r="G136" s="180">
        <f t="shared" si="48"/>
        <v>0</v>
      </c>
      <c r="H136" s="181">
        <f t="shared" si="49"/>
        <v>0</v>
      </c>
      <c r="I136" s="99"/>
    </row>
    <row r="137" spans="1:9" ht="15.75">
      <c r="A137" s="61" t="s">
        <v>39</v>
      </c>
      <c r="B137" s="32"/>
      <c r="C137" s="32"/>
      <c r="D137" s="32">
        <f>SUM(D130:D136)</f>
        <v>0</v>
      </c>
      <c r="E137" s="32"/>
      <c r="F137" s="32"/>
      <c r="G137" s="180">
        <f>SUM(G130:G136)</f>
        <v>0</v>
      </c>
      <c r="H137" s="181">
        <f>SUM(H130:H136)</f>
        <v>0</v>
      </c>
      <c r="I137" s="99"/>
    </row>
    <row r="138" spans="1:9" ht="15.75">
      <c r="A138" s="61"/>
      <c r="B138" s="32"/>
      <c r="C138" s="32"/>
      <c r="D138" s="32"/>
      <c r="E138" s="32"/>
      <c r="F138" s="32"/>
      <c r="G138" s="182"/>
      <c r="H138" s="182"/>
      <c r="I138" s="99"/>
    </row>
    <row r="139" spans="1:9" ht="15.75">
      <c r="A139" s="592" t="s">
        <v>558</v>
      </c>
      <c r="B139" s="772"/>
      <c r="C139" s="772"/>
      <c r="D139" s="773"/>
      <c r="E139" s="32"/>
      <c r="F139" s="32"/>
      <c r="G139" s="32"/>
      <c r="H139" s="32"/>
      <c r="I139" s="99"/>
    </row>
    <row r="140" spans="1:9" ht="15.75">
      <c r="A140" s="131" t="s">
        <v>121</v>
      </c>
      <c r="B140" s="131" t="s">
        <v>122</v>
      </c>
      <c r="C140" s="131" t="s">
        <v>125</v>
      </c>
      <c r="D140" s="131" t="s">
        <v>126</v>
      </c>
      <c r="E140" s="131" t="s">
        <v>127</v>
      </c>
      <c r="F140" s="131" t="s">
        <v>128</v>
      </c>
      <c r="G140" s="131" t="s">
        <v>129</v>
      </c>
      <c r="H140" s="61" t="s">
        <v>130</v>
      </c>
      <c r="I140" s="99"/>
    </row>
    <row r="141" spans="1:9" ht="15.75">
      <c r="A141" s="131">
        <v>0</v>
      </c>
      <c r="B141" s="108"/>
      <c r="C141" s="108"/>
      <c r="D141" s="131">
        <f>B141*C141</f>
        <v>0</v>
      </c>
      <c r="E141" s="179"/>
      <c r="F141" s="180">
        <f aca="true" t="shared" si="50" ref="F141:F147">IF(B141&gt;=1,$B19,0)</f>
        <v>0</v>
      </c>
      <c r="G141" s="180">
        <f>E141-F141</f>
        <v>0</v>
      </c>
      <c r="H141" s="181">
        <f>B141*G141</f>
        <v>0</v>
      </c>
      <c r="I141" s="99"/>
    </row>
    <row r="142" spans="1:9" ht="15.75">
      <c r="A142" s="131">
        <v>1</v>
      </c>
      <c r="B142" s="108"/>
      <c r="C142" s="108"/>
      <c r="D142" s="131">
        <f aca="true" t="shared" si="51" ref="D142:D147">B142*C142</f>
        <v>0</v>
      </c>
      <c r="E142" s="179"/>
      <c r="F142" s="180">
        <f t="shared" si="50"/>
        <v>0</v>
      </c>
      <c r="G142" s="180">
        <f aca="true" t="shared" si="52" ref="G142:G147">E142-F142</f>
        <v>0</v>
      </c>
      <c r="H142" s="181">
        <f aca="true" t="shared" si="53" ref="H142:H147">B142*G142</f>
        <v>0</v>
      </c>
      <c r="I142" s="99"/>
    </row>
    <row r="143" spans="1:9" ht="15.75">
      <c r="A143" s="131">
        <v>2</v>
      </c>
      <c r="B143" s="108"/>
      <c r="C143" s="108"/>
      <c r="D143" s="131">
        <f t="shared" si="51"/>
        <v>0</v>
      </c>
      <c r="E143" s="179"/>
      <c r="F143" s="180">
        <f t="shared" si="50"/>
        <v>0</v>
      </c>
      <c r="G143" s="180">
        <f t="shared" si="52"/>
        <v>0</v>
      </c>
      <c r="H143" s="181">
        <f t="shared" si="53"/>
        <v>0</v>
      </c>
      <c r="I143" s="99"/>
    </row>
    <row r="144" spans="1:9" ht="15.75">
      <c r="A144" s="131">
        <v>3</v>
      </c>
      <c r="B144" s="108"/>
      <c r="C144" s="108"/>
      <c r="D144" s="131">
        <f t="shared" si="51"/>
        <v>0</v>
      </c>
      <c r="E144" s="179"/>
      <c r="F144" s="180">
        <f t="shared" si="50"/>
        <v>0</v>
      </c>
      <c r="G144" s="180">
        <f t="shared" si="52"/>
        <v>0</v>
      </c>
      <c r="H144" s="181">
        <f t="shared" si="53"/>
        <v>0</v>
      </c>
      <c r="I144" s="99"/>
    </row>
    <row r="145" spans="1:9" ht="15.75">
      <c r="A145" s="131">
        <v>4</v>
      </c>
      <c r="B145" s="108"/>
      <c r="C145" s="108"/>
      <c r="D145" s="131">
        <f t="shared" si="51"/>
        <v>0</v>
      </c>
      <c r="E145" s="179"/>
      <c r="F145" s="180">
        <f t="shared" si="50"/>
        <v>0</v>
      </c>
      <c r="G145" s="180">
        <f t="shared" si="52"/>
        <v>0</v>
      </c>
      <c r="H145" s="181">
        <f t="shared" si="53"/>
        <v>0</v>
      </c>
      <c r="I145" s="99"/>
    </row>
    <row r="146" spans="1:9" ht="15.75">
      <c r="A146" s="131">
        <v>5</v>
      </c>
      <c r="B146" s="108"/>
      <c r="C146" s="108"/>
      <c r="D146" s="131">
        <f t="shared" si="51"/>
        <v>0</v>
      </c>
      <c r="E146" s="179"/>
      <c r="F146" s="180">
        <f t="shared" si="50"/>
        <v>0</v>
      </c>
      <c r="G146" s="180">
        <f t="shared" si="52"/>
        <v>0</v>
      </c>
      <c r="H146" s="181">
        <f t="shared" si="53"/>
        <v>0</v>
      </c>
      <c r="I146" s="99"/>
    </row>
    <row r="147" spans="1:9" ht="15.75">
      <c r="A147" s="131">
        <v>6</v>
      </c>
      <c r="B147" s="108"/>
      <c r="C147" s="108"/>
      <c r="D147" s="131">
        <f t="shared" si="51"/>
        <v>0</v>
      </c>
      <c r="E147" s="179"/>
      <c r="F147" s="180">
        <f t="shared" si="50"/>
        <v>0</v>
      </c>
      <c r="G147" s="180">
        <f t="shared" si="52"/>
        <v>0</v>
      </c>
      <c r="H147" s="181">
        <f t="shared" si="53"/>
        <v>0</v>
      </c>
      <c r="I147" s="99"/>
    </row>
    <row r="148" spans="1:9" ht="15.75">
      <c r="A148" s="61" t="s">
        <v>39</v>
      </c>
      <c r="B148" s="32"/>
      <c r="C148" s="32"/>
      <c r="D148" s="32">
        <f>SUM(D141:D147)</f>
        <v>0</v>
      </c>
      <c r="E148" s="32"/>
      <c r="F148" s="32"/>
      <c r="G148" s="180">
        <f>SUM(G141:G147)</f>
        <v>0</v>
      </c>
      <c r="H148" s="181">
        <f>SUM(H141:H147)</f>
        <v>0</v>
      </c>
      <c r="I148" s="99"/>
    </row>
    <row r="149" spans="1:9" ht="15.75">
      <c r="A149" s="61"/>
      <c r="B149" s="32"/>
      <c r="C149" s="32"/>
      <c r="D149" s="32"/>
      <c r="E149" s="32"/>
      <c r="F149" s="32"/>
      <c r="G149" s="182"/>
      <c r="H149" s="182"/>
      <c r="I149" s="99"/>
    </row>
    <row r="150" spans="1:9" ht="15.75">
      <c r="A150" s="592" t="s">
        <v>522</v>
      </c>
      <c r="B150" s="772"/>
      <c r="C150" s="772"/>
      <c r="D150" s="773"/>
      <c r="E150" s="32"/>
      <c r="F150" s="32"/>
      <c r="G150" s="32"/>
      <c r="H150" s="32"/>
      <c r="I150" s="99"/>
    </row>
    <row r="151" spans="1:9" ht="15.75">
      <c r="A151" s="131" t="s">
        <v>121</v>
      </c>
      <c r="B151" s="131" t="s">
        <v>122</v>
      </c>
      <c r="C151" s="131" t="s">
        <v>125</v>
      </c>
      <c r="D151" s="131" t="s">
        <v>126</v>
      </c>
      <c r="E151" s="131" t="s">
        <v>127</v>
      </c>
      <c r="F151" s="131" t="s">
        <v>128</v>
      </c>
      <c r="G151" s="131" t="s">
        <v>129</v>
      </c>
      <c r="H151" s="61" t="s">
        <v>130</v>
      </c>
      <c r="I151" s="99"/>
    </row>
    <row r="152" spans="1:9" ht="15.75">
      <c r="A152" s="131">
        <v>0</v>
      </c>
      <c r="B152" s="108"/>
      <c r="C152" s="108"/>
      <c r="D152" s="131">
        <f>B152*C152</f>
        <v>0</v>
      </c>
      <c r="E152" s="179">
        <v>1</v>
      </c>
      <c r="F152" s="180">
        <f aca="true" t="shared" si="54" ref="F152:F158">IF(B152&gt;=1,$B19,0)</f>
        <v>0</v>
      </c>
      <c r="G152" s="180">
        <f>E152-F152</f>
        <v>1</v>
      </c>
      <c r="H152" s="181">
        <f>B152*G152</f>
        <v>0</v>
      </c>
      <c r="I152" s="99"/>
    </row>
    <row r="153" spans="1:9" ht="15.75">
      <c r="A153" s="131">
        <v>1</v>
      </c>
      <c r="B153" s="108"/>
      <c r="C153" s="108"/>
      <c r="D153" s="131">
        <f aca="true" t="shared" si="55" ref="D153:D158">B153*C153</f>
        <v>0</v>
      </c>
      <c r="E153" s="179"/>
      <c r="F153" s="180">
        <f t="shared" si="54"/>
        <v>0</v>
      </c>
      <c r="G153" s="180">
        <f aca="true" t="shared" si="56" ref="G153:G158">E153-F153</f>
        <v>0</v>
      </c>
      <c r="H153" s="181">
        <f aca="true" t="shared" si="57" ref="H153:H158">B153*G153</f>
        <v>0</v>
      </c>
      <c r="I153" s="99"/>
    </row>
    <row r="154" spans="1:9" ht="15.75">
      <c r="A154" s="131">
        <v>2</v>
      </c>
      <c r="B154" s="108"/>
      <c r="C154" s="108"/>
      <c r="D154" s="131">
        <f t="shared" si="55"/>
        <v>0</v>
      </c>
      <c r="E154" s="179"/>
      <c r="F154" s="180">
        <f t="shared" si="54"/>
        <v>0</v>
      </c>
      <c r="G154" s="180">
        <f t="shared" si="56"/>
        <v>0</v>
      </c>
      <c r="H154" s="181">
        <f t="shared" si="57"/>
        <v>0</v>
      </c>
      <c r="I154" s="99"/>
    </row>
    <row r="155" spans="1:9" ht="15.75">
      <c r="A155" s="131">
        <v>3</v>
      </c>
      <c r="B155" s="108"/>
      <c r="C155" s="108"/>
      <c r="D155" s="131">
        <f t="shared" si="55"/>
        <v>0</v>
      </c>
      <c r="E155" s="179"/>
      <c r="F155" s="180">
        <f t="shared" si="54"/>
        <v>0</v>
      </c>
      <c r="G155" s="180">
        <f t="shared" si="56"/>
        <v>0</v>
      </c>
      <c r="H155" s="181">
        <f t="shared" si="57"/>
        <v>0</v>
      </c>
      <c r="I155" s="99"/>
    </row>
    <row r="156" spans="1:9" ht="15.75">
      <c r="A156" s="131">
        <v>4</v>
      </c>
      <c r="B156" s="108"/>
      <c r="C156" s="108"/>
      <c r="D156" s="131">
        <f t="shared" si="55"/>
        <v>0</v>
      </c>
      <c r="E156" s="179"/>
      <c r="F156" s="180">
        <f t="shared" si="54"/>
        <v>0</v>
      </c>
      <c r="G156" s="180">
        <f t="shared" si="56"/>
        <v>0</v>
      </c>
      <c r="H156" s="181">
        <f t="shared" si="57"/>
        <v>0</v>
      </c>
      <c r="I156" s="99"/>
    </row>
    <row r="157" spans="1:9" ht="15.75">
      <c r="A157" s="131">
        <v>5</v>
      </c>
      <c r="B157" s="108"/>
      <c r="C157" s="108"/>
      <c r="D157" s="131">
        <f t="shared" si="55"/>
        <v>0</v>
      </c>
      <c r="E157" s="179"/>
      <c r="F157" s="180">
        <f t="shared" si="54"/>
        <v>0</v>
      </c>
      <c r="G157" s="180">
        <f t="shared" si="56"/>
        <v>0</v>
      </c>
      <c r="H157" s="181">
        <f t="shared" si="57"/>
        <v>0</v>
      </c>
      <c r="I157" s="99"/>
    </row>
    <row r="158" spans="1:9" ht="15.75">
      <c r="A158" s="131">
        <v>6</v>
      </c>
      <c r="B158" s="108"/>
      <c r="C158" s="108"/>
      <c r="D158" s="131">
        <f t="shared" si="55"/>
        <v>0</v>
      </c>
      <c r="E158" s="179"/>
      <c r="F158" s="180">
        <f t="shared" si="54"/>
        <v>0</v>
      </c>
      <c r="G158" s="180">
        <f t="shared" si="56"/>
        <v>0</v>
      </c>
      <c r="H158" s="181">
        <f t="shared" si="57"/>
        <v>0</v>
      </c>
      <c r="I158" s="99"/>
    </row>
    <row r="159" spans="1:9" ht="15.75">
      <c r="A159" s="61" t="s">
        <v>39</v>
      </c>
      <c r="B159" s="32"/>
      <c r="C159" s="32"/>
      <c r="D159" s="32">
        <f>SUM(D152:D158)</f>
        <v>0</v>
      </c>
      <c r="E159" s="32"/>
      <c r="F159" s="32"/>
      <c r="G159" s="180">
        <f>SUM(G152:G158)</f>
        <v>1</v>
      </c>
      <c r="H159" s="181">
        <f>SUM(H152:H158)</f>
        <v>0</v>
      </c>
      <c r="I159" s="99"/>
    </row>
    <row r="160" spans="1:9" ht="15.75">
      <c r="A160" s="61"/>
      <c r="B160" s="32"/>
      <c r="C160" s="32"/>
      <c r="D160" s="32"/>
      <c r="E160" s="32"/>
      <c r="F160" s="32"/>
      <c r="G160" s="32"/>
      <c r="H160" s="32"/>
      <c r="I160" s="99"/>
    </row>
    <row r="161" spans="1:9" ht="15.75">
      <c r="A161" s="118" t="s">
        <v>133</v>
      </c>
      <c r="B161" s="107"/>
      <c r="C161" s="32"/>
      <c r="D161" s="32"/>
      <c r="E161" s="32"/>
      <c r="F161" s="32"/>
      <c r="G161" s="32"/>
      <c r="H161" s="32"/>
      <c r="I161" s="99"/>
    </row>
    <row r="162" spans="1:9" ht="15.75">
      <c r="A162" s="131" t="s">
        <v>121</v>
      </c>
      <c r="B162" s="131" t="s">
        <v>122</v>
      </c>
      <c r="C162" s="131" t="s">
        <v>125</v>
      </c>
      <c r="D162" s="131" t="s">
        <v>126</v>
      </c>
      <c r="E162" s="131" t="s">
        <v>127</v>
      </c>
      <c r="F162" s="131" t="s">
        <v>128</v>
      </c>
      <c r="G162" s="131" t="s">
        <v>129</v>
      </c>
      <c r="H162" s="61" t="s">
        <v>130</v>
      </c>
      <c r="I162" s="99"/>
    </row>
    <row r="163" spans="1:9" ht="15.75">
      <c r="A163" s="131">
        <v>0</v>
      </c>
      <c r="B163" s="108"/>
      <c r="C163" s="108"/>
      <c r="D163" s="131"/>
      <c r="E163" s="108">
        <v>1</v>
      </c>
      <c r="F163" s="177"/>
      <c r="G163" s="180">
        <f>E163-F163</f>
        <v>1</v>
      </c>
      <c r="H163" s="181">
        <f>B163*G163</f>
        <v>0</v>
      </c>
      <c r="I163" s="99"/>
    </row>
    <row r="164" spans="1:9" ht="15.75">
      <c r="A164" s="131">
        <v>1</v>
      </c>
      <c r="B164" s="108"/>
      <c r="C164" s="108"/>
      <c r="D164" s="131"/>
      <c r="E164" s="108"/>
      <c r="F164" s="177"/>
      <c r="G164" s="180">
        <f aca="true" t="shared" si="58" ref="G164:G169">E164-F164</f>
        <v>0</v>
      </c>
      <c r="H164" s="181">
        <f aca="true" t="shared" si="59" ref="H164:H169">B164*G164</f>
        <v>0</v>
      </c>
      <c r="I164" s="99"/>
    </row>
    <row r="165" spans="1:9" ht="15.75">
      <c r="A165" s="131">
        <v>2</v>
      </c>
      <c r="B165" s="108"/>
      <c r="C165" s="108"/>
      <c r="D165" s="131">
        <f>B165*C165</f>
        <v>0</v>
      </c>
      <c r="E165" s="179"/>
      <c r="F165" s="177"/>
      <c r="G165" s="180">
        <f t="shared" si="58"/>
        <v>0</v>
      </c>
      <c r="H165" s="181">
        <f t="shared" si="59"/>
        <v>0</v>
      </c>
      <c r="I165" s="99"/>
    </row>
    <row r="166" spans="1:9" ht="15.75">
      <c r="A166" s="131">
        <v>3</v>
      </c>
      <c r="B166" s="108"/>
      <c r="C166" s="108"/>
      <c r="D166" s="131"/>
      <c r="E166" s="108"/>
      <c r="F166" s="177"/>
      <c r="G166" s="180">
        <f t="shared" si="58"/>
        <v>0</v>
      </c>
      <c r="H166" s="181">
        <f t="shared" si="59"/>
        <v>0</v>
      </c>
      <c r="I166" s="99"/>
    </row>
    <row r="167" spans="1:9" ht="15.75">
      <c r="A167" s="131">
        <v>4</v>
      </c>
      <c r="B167" s="108"/>
      <c r="C167" s="108"/>
      <c r="D167" s="131"/>
      <c r="E167" s="108"/>
      <c r="F167" s="177"/>
      <c r="G167" s="180">
        <f t="shared" si="58"/>
        <v>0</v>
      </c>
      <c r="H167" s="181">
        <f t="shared" si="59"/>
        <v>0</v>
      </c>
      <c r="I167" s="99"/>
    </row>
    <row r="168" spans="1:9" ht="15.75">
      <c r="A168" s="131">
        <v>5</v>
      </c>
      <c r="B168" s="108"/>
      <c r="C168" s="108"/>
      <c r="D168" s="131"/>
      <c r="E168" s="108"/>
      <c r="F168" s="177"/>
      <c r="G168" s="180">
        <f t="shared" si="58"/>
        <v>0</v>
      </c>
      <c r="H168" s="181">
        <f t="shared" si="59"/>
        <v>0</v>
      </c>
      <c r="I168" s="99"/>
    </row>
    <row r="169" spans="1:9" ht="15.75">
      <c r="A169" s="131">
        <v>6</v>
      </c>
      <c r="B169" s="108"/>
      <c r="C169" s="108"/>
      <c r="D169" s="131"/>
      <c r="E169" s="108"/>
      <c r="F169" s="177"/>
      <c r="G169" s="180">
        <f t="shared" si="58"/>
        <v>0</v>
      </c>
      <c r="H169" s="181">
        <f t="shared" si="59"/>
        <v>0</v>
      </c>
      <c r="I169" s="99"/>
    </row>
    <row r="170" spans="1:9" ht="15.75">
      <c r="A170" s="61" t="s">
        <v>39</v>
      </c>
      <c r="B170" s="32"/>
      <c r="C170" s="32"/>
      <c r="D170" s="32">
        <f>SUM(D163:D169)</f>
        <v>0</v>
      </c>
      <c r="E170" s="32"/>
      <c r="F170" s="32"/>
      <c r="G170" s="180">
        <f>SUM(G163:G169)</f>
        <v>1</v>
      </c>
      <c r="H170" s="181">
        <f>SUM(H163:H169)</f>
        <v>0</v>
      </c>
      <c r="I170" s="99"/>
    </row>
    <row r="171" spans="1:9" ht="15.75">
      <c r="A171" s="172"/>
      <c r="B171" s="172"/>
      <c r="C171" s="172"/>
      <c r="D171" s="172"/>
      <c r="E171" s="172"/>
      <c r="F171" s="172"/>
      <c r="G171" s="172"/>
      <c r="H171" s="172"/>
      <c r="I171" s="172"/>
    </row>
    <row r="172" spans="1:9" ht="15.75">
      <c r="A172" s="61" t="s">
        <v>142</v>
      </c>
      <c r="B172" s="32"/>
      <c r="C172" s="32"/>
      <c r="D172" s="99"/>
      <c r="E172" s="183">
        <f>(H38+H49+H60+H71+H82+H93+H104+H115+H126+H137+H148+H159+H170)*12</f>
        <v>0</v>
      </c>
      <c r="F172" s="172"/>
      <c r="G172" s="184"/>
      <c r="H172" s="172"/>
      <c r="I172" s="172"/>
    </row>
    <row r="173" ht="15.75"/>
    <row r="174" spans="1:9" ht="15.75">
      <c r="A174" s="185" t="s">
        <v>134</v>
      </c>
      <c r="B174" s="99"/>
      <c r="C174" s="32"/>
      <c r="D174" s="32"/>
      <c r="E174" s="32"/>
      <c r="F174" s="32"/>
      <c r="G174" s="32"/>
      <c r="H174" s="32"/>
      <c r="I174" s="99"/>
    </row>
    <row r="175" spans="1:9" ht="46.5" customHeight="1">
      <c r="A175" s="175" t="s">
        <v>121</v>
      </c>
      <c r="B175" s="175" t="s">
        <v>122</v>
      </c>
      <c r="C175" s="499" t="s">
        <v>136</v>
      </c>
      <c r="D175" s="501"/>
      <c r="E175" s="175" t="s">
        <v>137</v>
      </c>
      <c r="F175" s="175" t="s">
        <v>138</v>
      </c>
      <c r="G175" s="175" t="s">
        <v>139</v>
      </c>
      <c r="H175" s="175" t="s">
        <v>140</v>
      </c>
      <c r="I175" s="175" t="s">
        <v>141</v>
      </c>
    </row>
    <row r="176" spans="1:9" ht="15.75">
      <c r="A176" s="186"/>
      <c r="B176" s="186"/>
      <c r="C176" s="776"/>
      <c r="D176" s="771"/>
      <c r="E176" s="187"/>
      <c r="F176" s="188"/>
      <c r="G176" s="189">
        <f>F176-E176</f>
        <v>0</v>
      </c>
      <c r="H176" s="189">
        <f>B176*G176</f>
        <v>0</v>
      </c>
      <c r="I176" s="189">
        <f aca="true" t="shared" si="60" ref="I176:I182">H176*12</f>
        <v>0</v>
      </c>
    </row>
    <row r="177" spans="1:9" ht="15.75">
      <c r="A177" s="186"/>
      <c r="B177" s="186"/>
      <c r="C177" s="776"/>
      <c r="D177" s="771"/>
      <c r="E177" s="187"/>
      <c r="F177" s="188"/>
      <c r="G177" s="189">
        <f aca="true" t="shared" si="61" ref="G177:G182">F177-E177</f>
        <v>0</v>
      </c>
      <c r="H177" s="189">
        <f aca="true" t="shared" si="62" ref="H177:H182">B177*G177</f>
        <v>0</v>
      </c>
      <c r="I177" s="189">
        <f t="shared" si="60"/>
        <v>0</v>
      </c>
    </row>
    <row r="178" spans="1:9" ht="15.75">
      <c r="A178" s="186"/>
      <c r="B178" s="186"/>
      <c r="C178" s="776"/>
      <c r="D178" s="771"/>
      <c r="E178" s="187"/>
      <c r="F178" s="188"/>
      <c r="G178" s="189">
        <f t="shared" si="61"/>
        <v>0</v>
      </c>
      <c r="H178" s="189">
        <f t="shared" si="62"/>
        <v>0</v>
      </c>
      <c r="I178" s="189">
        <f t="shared" si="60"/>
        <v>0</v>
      </c>
    </row>
    <row r="179" spans="1:9" ht="15.75">
      <c r="A179" s="186"/>
      <c r="B179" s="186"/>
      <c r="C179" s="770"/>
      <c r="D179" s="771"/>
      <c r="E179" s="187"/>
      <c r="F179" s="188"/>
      <c r="G179" s="189">
        <f t="shared" si="61"/>
        <v>0</v>
      </c>
      <c r="H179" s="189">
        <f t="shared" si="62"/>
        <v>0</v>
      </c>
      <c r="I179" s="189">
        <f t="shared" si="60"/>
        <v>0</v>
      </c>
    </row>
    <row r="180" spans="1:9" ht="15.75">
      <c r="A180" s="186"/>
      <c r="B180" s="186"/>
      <c r="C180" s="770"/>
      <c r="D180" s="771"/>
      <c r="E180" s="187"/>
      <c r="F180" s="188"/>
      <c r="G180" s="189">
        <f>F180-E180</f>
        <v>0</v>
      </c>
      <c r="H180" s="189">
        <f>B180*G180</f>
        <v>0</v>
      </c>
      <c r="I180" s="189">
        <f t="shared" si="60"/>
        <v>0</v>
      </c>
    </row>
    <row r="181" spans="1:9" ht="15.75">
      <c r="A181" s="186"/>
      <c r="B181" s="186"/>
      <c r="C181" s="770"/>
      <c r="D181" s="771"/>
      <c r="E181" s="187"/>
      <c r="F181" s="188"/>
      <c r="G181" s="189">
        <f t="shared" si="61"/>
        <v>0</v>
      </c>
      <c r="H181" s="189">
        <f t="shared" si="62"/>
        <v>0</v>
      </c>
      <c r="I181" s="189">
        <f t="shared" si="60"/>
        <v>0</v>
      </c>
    </row>
    <row r="182" spans="1:9" ht="15.75">
      <c r="A182" s="186"/>
      <c r="B182" s="186"/>
      <c r="C182" s="770"/>
      <c r="D182" s="771"/>
      <c r="E182" s="188"/>
      <c r="F182" s="188"/>
      <c r="G182" s="189">
        <f t="shared" si="61"/>
        <v>0</v>
      </c>
      <c r="H182" s="189">
        <f t="shared" si="62"/>
        <v>0</v>
      </c>
      <c r="I182" s="189">
        <f t="shared" si="60"/>
        <v>0</v>
      </c>
    </row>
    <row r="183" spans="1:9" ht="15.75">
      <c r="A183" s="581" t="s">
        <v>397</v>
      </c>
      <c r="B183" s="582"/>
      <c r="C183" s="582"/>
      <c r="D183" s="582"/>
      <c r="E183" s="582"/>
      <c r="F183" s="582"/>
      <c r="G183" s="583"/>
      <c r="H183" s="190">
        <f>SUM(H176:H182)</f>
        <v>0</v>
      </c>
      <c r="I183" s="191">
        <f>SUM(I176:I182)</f>
        <v>0</v>
      </c>
    </row>
    <row r="184" ht="15.75"/>
    <row r="185" ht="15.75"/>
    <row r="186" spans="1:5" ht="15.75">
      <c r="A186" s="61" t="s">
        <v>135</v>
      </c>
      <c r="B186" s="32"/>
      <c r="C186" s="32"/>
      <c r="D186" s="99"/>
      <c r="E186" s="192">
        <f>E172+I183</f>
        <v>0</v>
      </c>
    </row>
    <row r="187" ht="15.75"/>
    <row r="188" spans="1:5" ht="15.75">
      <c r="A188" s="61" t="s">
        <v>155</v>
      </c>
      <c r="B188" s="32"/>
      <c r="C188" s="131" t="s">
        <v>161</v>
      </c>
      <c r="D188" s="193" t="s">
        <v>160</v>
      </c>
      <c r="E188" s="193" t="s">
        <v>159</v>
      </c>
    </row>
    <row r="189" spans="1:5" ht="15.75">
      <c r="A189" s="194" t="s">
        <v>156</v>
      </c>
      <c r="B189" s="195"/>
      <c r="C189" s="196"/>
      <c r="D189" s="197">
        <v>0.1</v>
      </c>
      <c r="E189" s="198">
        <f>C189*D189</f>
        <v>0</v>
      </c>
    </row>
    <row r="190" spans="1:5" ht="15.75">
      <c r="A190" s="199" t="s">
        <v>157</v>
      </c>
      <c r="B190" s="200"/>
      <c r="C190" s="201"/>
      <c r="D190" s="202">
        <v>0.05</v>
      </c>
      <c r="E190" s="203">
        <f>C190*D190</f>
        <v>0</v>
      </c>
    </row>
    <row r="191" spans="1:5" ht="15.75">
      <c r="A191" s="61" t="s">
        <v>158</v>
      </c>
      <c r="B191" s="32"/>
      <c r="C191" s="32"/>
      <c r="D191" s="204"/>
      <c r="E191" s="198">
        <f>E189+E190</f>
        <v>0</v>
      </c>
    </row>
    <row r="192" ht="15.75"/>
    <row r="193" ht="15.75"/>
    <row r="194" spans="1:2" ht="15.75">
      <c r="A194" s="131" t="s">
        <v>336</v>
      </c>
      <c r="B194" s="131" t="s">
        <v>694</v>
      </c>
    </row>
    <row r="195" spans="1:9" ht="15.75">
      <c r="A195" s="61"/>
      <c r="B195" s="99"/>
      <c r="C195" s="205">
        <f>Summary!F43</f>
        <v>0</v>
      </c>
      <c r="D195" s="205" t="str">
        <f>Summary!G43</f>
        <v>1 BR</v>
      </c>
      <c r="E195" s="205" t="str">
        <f>Summary!H43</f>
        <v>2 BR</v>
      </c>
      <c r="F195" s="205" t="str">
        <f>Summary!I43</f>
        <v>3 BR</v>
      </c>
      <c r="G195" s="205" t="str">
        <f>Summary!J43</f>
        <v>4 BR</v>
      </c>
      <c r="H195" s="205" t="str">
        <f>Summary!K43</f>
        <v>5 BR</v>
      </c>
      <c r="I195" s="205" t="str">
        <f>Summary!L43</f>
        <v>6 BR</v>
      </c>
    </row>
    <row r="196" spans="1:9" ht="15.75">
      <c r="A196" s="581" t="str">
        <f>Summary!A44</f>
        <v>Low HOME (50% AMI)</v>
      </c>
      <c r="B196" s="582"/>
      <c r="C196" s="180">
        <f>Summary!F44</f>
        <v>988</v>
      </c>
      <c r="D196" s="180">
        <f>Summary!G44</f>
        <v>1059</v>
      </c>
      <c r="E196" s="180">
        <f>Summary!H44</f>
        <v>1271</v>
      </c>
      <c r="F196" s="180">
        <f>Summary!I44</f>
        <v>1468</v>
      </c>
      <c r="G196" s="180">
        <f>Summary!J44</f>
        <v>1637</v>
      </c>
      <c r="H196" s="180">
        <f>Summary!K44</f>
        <v>1806</v>
      </c>
      <c r="I196" s="180">
        <f>Summary!L44</f>
        <v>1975</v>
      </c>
    </row>
    <row r="197" spans="1:9" ht="15.75">
      <c r="A197" s="61" t="str">
        <f>Summary!A45</f>
        <v>High HOME (60% AMI)</v>
      </c>
      <c r="B197" s="206"/>
      <c r="C197" s="180">
        <f>Summary!F45</f>
        <v>1265</v>
      </c>
      <c r="D197" s="180">
        <f>Summary!G45</f>
        <v>1357</v>
      </c>
      <c r="E197" s="180">
        <f>Summary!H45</f>
        <v>1631</v>
      </c>
      <c r="F197" s="180">
        <f>Summary!I45</f>
        <v>1875</v>
      </c>
      <c r="G197" s="180">
        <f>Summary!J45</f>
        <v>2071</v>
      </c>
      <c r="H197" s="180">
        <f>Summary!K45</f>
        <v>2267</v>
      </c>
      <c r="I197" s="180">
        <f>Summary!L45</f>
        <v>2463</v>
      </c>
    </row>
    <row r="198" ht="15.75"/>
    <row r="199" spans="1:3" ht="15.75">
      <c r="A199" s="131" t="s">
        <v>334</v>
      </c>
      <c r="B199" s="108" t="s">
        <v>695</v>
      </c>
      <c r="C199" s="494"/>
    </row>
    <row r="200" spans="1:9" ht="15.75">
      <c r="A200" s="61"/>
      <c r="B200" s="99"/>
      <c r="C200" s="205">
        <v>0</v>
      </c>
      <c r="D200" s="205" t="s">
        <v>208</v>
      </c>
      <c r="E200" s="205" t="s">
        <v>209</v>
      </c>
      <c r="F200" s="205" t="s">
        <v>210</v>
      </c>
      <c r="G200" s="205" t="s">
        <v>301</v>
      </c>
      <c r="H200" s="205" t="s">
        <v>302</v>
      </c>
      <c r="I200" s="205" t="s">
        <v>303</v>
      </c>
    </row>
    <row r="201" spans="1:9" ht="15.75">
      <c r="A201" s="581" t="s">
        <v>124</v>
      </c>
      <c r="B201" s="583"/>
      <c r="C201" s="495">
        <v>593</v>
      </c>
      <c r="D201" s="495">
        <v>635</v>
      </c>
      <c r="E201" s="495">
        <v>762</v>
      </c>
      <c r="F201" s="495">
        <v>880</v>
      </c>
      <c r="G201" s="495">
        <v>982</v>
      </c>
      <c r="H201" s="495">
        <v>1084</v>
      </c>
      <c r="I201" s="495"/>
    </row>
    <row r="202" spans="1:9" ht="15.75">
      <c r="A202" s="581" t="s">
        <v>131</v>
      </c>
      <c r="B202" s="583"/>
      <c r="C202" s="495">
        <v>988</v>
      </c>
      <c r="D202" s="495">
        <v>1059</v>
      </c>
      <c r="E202" s="495">
        <v>1271</v>
      </c>
      <c r="F202" s="495">
        <v>1468</v>
      </c>
      <c r="G202" s="495">
        <v>1637</v>
      </c>
      <c r="H202" s="495">
        <v>1806</v>
      </c>
      <c r="I202" s="495"/>
    </row>
    <row r="203" spans="1:9" ht="15">
      <c r="A203" s="581" t="s">
        <v>132</v>
      </c>
      <c r="B203" s="583"/>
      <c r="C203" s="495">
        <v>1186</v>
      </c>
      <c r="D203" s="495">
        <v>1271</v>
      </c>
      <c r="E203" s="495">
        <v>1525</v>
      </c>
      <c r="F203" s="495">
        <v>1761</v>
      </c>
      <c r="G203" s="495">
        <v>1965</v>
      </c>
      <c r="H203" s="495">
        <v>2168</v>
      </c>
      <c r="I203" s="495"/>
    </row>
    <row r="204" spans="1:9" ht="15">
      <c r="A204" s="581" t="s">
        <v>337</v>
      </c>
      <c r="B204" s="583"/>
      <c r="C204" s="495" t="s">
        <v>698</v>
      </c>
      <c r="D204" s="495" t="s">
        <v>698</v>
      </c>
      <c r="E204" s="495" t="s">
        <v>698</v>
      </c>
      <c r="F204" s="495" t="s">
        <v>698</v>
      </c>
      <c r="G204" s="495" t="s">
        <v>698</v>
      </c>
      <c r="H204" s="495" t="s">
        <v>698</v>
      </c>
      <c r="I204" s="495"/>
    </row>
    <row r="206" spans="1:2" ht="15">
      <c r="A206" s="131" t="s">
        <v>334</v>
      </c>
      <c r="B206" s="108" t="s">
        <v>338</v>
      </c>
    </row>
    <row r="207" spans="1:9" ht="15">
      <c r="A207" s="61"/>
      <c r="B207" s="99"/>
      <c r="C207" s="205">
        <v>0</v>
      </c>
      <c r="D207" s="205" t="s">
        <v>208</v>
      </c>
      <c r="E207" s="205" t="s">
        <v>209</v>
      </c>
      <c r="F207" s="205" t="s">
        <v>210</v>
      </c>
      <c r="G207" s="205" t="s">
        <v>301</v>
      </c>
      <c r="H207" s="205" t="s">
        <v>302</v>
      </c>
      <c r="I207" s="205" t="s">
        <v>303</v>
      </c>
    </row>
    <row r="208" spans="1:9" ht="15">
      <c r="A208" s="581" t="s">
        <v>124</v>
      </c>
      <c r="B208" s="583"/>
      <c r="C208" s="108"/>
      <c r="D208" s="108"/>
      <c r="E208" s="108"/>
      <c r="F208" s="108"/>
      <c r="G208" s="108"/>
      <c r="H208" s="108"/>
      <c r="I208" s="108"/>
    </row>
    <row r="209" spans="1:9" ht="15">
      <c r="A209" s="581" t="s">
        <v>131</v>
      </c>
      <c r="B209" s="583"/>
      <c r="C209" s="108"/>
      <c r="D209" s="108"/>
      <c r="E209" s="108"/>
      <c r="F209" s="108"/>
      <c r="G209" s="108"/>
      <c r="H209" s="108"/>
      <c r="I209" s="108"/>
    </row>
    <row r="210" spans="1:9" ht="15">
      <c r="A210" s="581" t="s">
        <v>132</v>
      </c>
      <c r="B210" s="583"/>
      <c r="C210" s="108"/>
      <c r="D210" s="108"/>
      <c r="E210" s="108"/>
      <c r="F210" s="108"/>
      <c r="G210" s="108"/>
      <c r="H210" s="108"/>
      <c r="I210" s="108"/>
    </row>
    <row r="211" spans="1:9" ht="15">
      <c r="A211" s="581" t="s">
        <v>337</v>
      </c>
      <c r="B211" s="583"/>
      <c r="C211" s="108"/>
      <c r="D211" s="108"/>
      <c r="E211" s="108"/>
      <c r="F211" s="108"/>
      <c r="G211" s="108"/>
      <c r="H211" s="108"/>
      <c r="I211" s="108"/>
    </row>
    <row r="213" spans="1:2" ht="15">
      <c r="A213" s="131" t="s">
        <v>334</v>
      </c>
      <c r="B213" s="108" t="s">
        <v>335</v>
      </c>
    </row>
    <row r="214" spans="1:9" ht="15">
      <c r="A214" s="61"/>
      <c r="B214" s="99"/>
      <c r="C214" s="205">
        <v>0</v>
      </c>
      <c r="D214" s="205" t="s">
        <v>208</v>
      </c>
      <c r="E214" s="205" t="s">
        <v>209</v>
      </c>
      <c r="F214" s="205" t="s">
        <v>210</v>
      </c>
      <c r="G214" s="205" t="s">
        <v>301</v>
      </c>
      <c r="H214" s="205" t="s">
        <v>302</v>
      </c>
      <c r="I214" s="205" t="s">
        <v>303</v>
      </c>
    </row>
    <row r="215" spans="1:9" ht="15">
      <c r="A215" s="581" t="s">
        <v>124</v>
      </c>
      <c r="B215" s="583"/>
      <c r="C215" s="108"/>
      <c r="D215" s="108"/>
      <c r="E215" s="108"/>
      <c r="F215" s="108"/>
      <c r="G215" s="108"/>
      <c r="H215" s="108"/>
      <c r="I215" s="108"/>
    </row>
    <row r="216" spans="1:9" ht="15">
      <c r="A216" s="581" t="s">
        <v>131</v>
      </c>
      <c r="B216" s="583"/>
      <c r="C216" s="108"/>
      <c r="D216" s="108"/>
      <c r="E216" s="108"/>
      <c r="F216" s="108"/>
      <c r="G216" s="108"/>
      <c r="H216" s="108"/>
      <c r="I216" s="108"/>
    </row>
    <row r="217" spans="1:9" ht="15">
      <c r="A217" s="581" t="s">
        <v>132</v>
      </c>
      <c r="B217" s="583"/>
      <c r="C217" s="108"/>
      <c r="D217" s="108"/>
      <c r="E217" s="108"/>
      <c r="F217" s="108"/>
      <c r="G217" s="108"/>
      <c r="H217" s="108"/>
      <c r="I217" s="108"/>
    </row>
    <row r="218" spans="1:9" ht="15">
      <c r="A218" s="581" t="s">
        <v>337</v>
      </c>
      <c r="B218" s="583"/>
      <c r="C218" s="108"/>
      <c r="D218" s="108"/>
      <c r="E218" s="108"/>
      <c r="F218" s="108"/>
      <c r="G218" s="108"/>
      <c r="H218" s="108"/>
      <c r="I218" s="108"/>
    </row>
    <row r="220" spans="3:9" ht="15">
      <c r="C220" s="207">
        <v>0</v>
      </c>
      <c r="D220" s="207" t="s">
        <v>208</v>
      </c>
      <c r="E220" s="207" t="s">
        <v>209</v>
      </c>
      <c r="F220" s="207" t="s">
        <v>210</v>
      </c>
      <c r="G220" s="207" t="s">
        <v>301</v>
      </c>
      <c r="H220" s="207" t="s">
        <v>302</v>
      </c>
      <c r="I220" s="207" t="s">
        <v>303</v>
      </c>
    </row>
    <row r="221" spans="1:9" ht="15">
      <c r="A221" s="208" t="s">
        <v>1</v>
      </c>
      <c r="B221" s="131"/>
      <c r="C221" s="131">
        <f>C8</f>
        <v>0</v>
      </c>
      <c r="D221" s="131">
        <f>C9</f>
        <v>0</v>
      </c>
      <c r="E221" s="131">
        <f>C10</f>
        <v>0</v>
      </c>
      <c r="F221" s="131">
        <f>C11</f>
        <v>0</v>
      </c>
      <c r="G221" s="131">
        <f>C12</f>
        <v>0</v>
      </c>
      <c r="H221" s="131">
        <f>C13</f>
        <v>0</v>
      </c>
      <c r="I221" s="131">
        <f>C14</f>
        <v>0</v>
      </c>
    </row>
    <row r="222" spans="1:9" ht="15">
      <c r="A222" s="131" t="s">
        <v>0</v>
      </c>
      <c r="B222" s="131"/>
      <c r="C222" s="108"/>
      <c r="D222" s="112">
        <f>C32</f>
        <v>0</v>
      </c>
      <c r="E222" s="112">
        <f>C55</f>
        <v>0</v>
      </c>
      <c r="F222" s="112">
        <f>C67</f>
        <v>0</v>
      </c>
      <c r="G222" s="112">
        <v>0</v>
      </c>
      <c r="H222" s="108"/>
      <c r="I222" s="108"/>
    </row>
    <row r="223" spans="1:9" ht="15">
      <c r="A223" s="61" t="s">
        <v>2</v>
      </c>
      <c r="B223" s="99"/>
      <c r="C223" s="131">
        <f>C221*C222</f>
        <v>0</v>
      </c>
      <c r="D223" s="131">
        <f aca="true" t="shared" si="63" ref="D223:I223">D221*D222</f>
        <v>0</v>
      </c>
      <c r="E223" s="131">
        <f>E221*E222</f>
        <v>0</v>
      </c>
      <c r="F223" s="131">
        <f>F221*F222</f>
        <v>0</v>
      </c>
      <c r="G223" s="131">
        <f t="shared" si="63"/>
        <v>0</v>
      </c>
      <c r="H223" s="131">
        <f t="shared" si="63"/>
        <v>0</v>
      </c>
      <c r="I223" s="131">
        <f t="shared" si="63"/>
        <v>0</v>
      </c>
    </row>
    <row r="225" spans="1:4" ht="15">
      <c r="A225" s="61" t="s">
        <v>358</v>
      </c>
      <c r="B225" s="32"/>
      <c r="C225" s="99"/>
      <c r="D225" s="131">
        <f>SUM(C223:I223)</f>
        <v>0</v>
      </c>
    </row>
    <row r="226" spans="1:4" ht="15">
      <c r="A226" s="61" t="s">
        <v>359</v>
      </c>
      <c r="B226" s="32"/>
      <c r="C226" s="99"/>
      <c r="D226" s="209"/>
    </row>
    <row r="227" spans="1:5" ht="15">
      <c r="A227" s="61" t="s">
        <v>398</v>
      </c>
      <c r="B227" s="32"/>
      <c r="C227" s="99"/>
      <c r="D227" s="209"/>
      <c r="E227" s="210"/>
    </row>
  </sheetData>
  <sheetProtection selectLockedCells="1"/>
  <mergeCells count="40">
    <mergeCell ref="A6:H6"/>
    <mergeCell ref="A17:B17"/>
    <mergeCell ref="A28:I28"/>
    <mergeCell ref="A218:B218"/>
    <mergeCell ref="A211:B211"/>
    <mergeCell ref="A209:B209"/>
    <mergeCell ref="A202:B202"/>
    <mergeCell ref="A204:B204"/>
    <mergeCell ref="A217:B217"/>
    <mergeCell ref="A203:B203"/>
    <mergeCell ref="A216:B216"/>
    <mergeCell ref="A196:B196"/>
    <mergeCell ref="A208:B208"/>
    <mergeCell ref="A210:B210"/>
    <mergeCell ref="A215:B215"/>
    <mergeCell ref="C179:D179"/>
    <mergeCell ref="C180:D180"/>
    <mergeCell ref="A201:B201"/>
    <mergeCell ref="A183:G183"/>
    <mergeCell ref="C182:D182"/>
    <mergeCell ref="A4:I4"/>
    <mergeCell ref="A51:D51"/>
    <mergeCell ref="A84:D84"/>
    <mergeCell ref="A95:D95"/>
    <mergeCell ref="A73:D73"/>
    <mergeCell ref="C178:D178"/>
    <mergeCell ref="A117:D117"/>
    <mergeCell ref="A128:D128"/>
    <mergeCell ref="A139:D139"/>
    <mergeCell ref="A150:D150"/>
    <mergeCell ref="C181:D181"/>
    <mergeCell ref="A62:D62"/>
    <mergeCell ref="A40:D40"/>
    <mergeCell ref="A29:D29"/>
    <mergeCell ref="D17:I17"/>
    <mergeCell ref="A18:B18"/>
    <mergeCell ref="C175:D175"/>
    <mergeCell ref="A106:D106"/>
    <mergeCell ref="C176:D176"/>
    <mergeCell ref="C177:D177"/>
  </mergeCells>
  <dataValidations count="1">
    <dataValidation type="list" allowBlank="1" showInputMessage="1" showErrorMessage="1" sqref="B213 B206">
      <formula1>OtherFunding</formula1>
    </dataValidation>
  </dataValidations>
  <printOptions/>
  <pageMargins left="0.7" right="0.7" top="1" bottom="1" header="0.3" footer="0.3"/>
  <pageSetup fitToHeight="0" fitToWidth="1" horizontalDpi="600" verticalDpi="600" orientation="portrait" scale="78" r:id="rId3"/>
  <rowBreaks count="6" manualBreakCount="6">
    <brk id="27" max="8" man="1"/>
    <brk id="61" max="8" man="1"/>
    <brk id="94" max="8" man="1"/>
    <brk id="127" max="8" man="1"/>
    <brk id="173" max="8" man="1"/>
    <brk id="193" max="255" man="1"/>
  </rowBreaks>
  <legacyDrawing r:id="rId2"/>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A87"/>
  <sheetViews>
    <sheetView view="pageBreakPreview" zoomScale="85" zoomScaleNormal="130" zoomScaleSheetLayoutView="85" zoomScalePageLayoutView="0" workbookViewId="0" topLeftCell="A64">
      <selection activeCell="H80" sqref="H80"/>
    </sheetView>
  </sheetViews>
  <sheetFormatPr defaultColWidth="9.140625" defaultRowHeight="15"/>
  <cols>
    <col min="1" max="1" width="31.57421875" style="6" customWidth="1"/>
    <col min="2" max="2" width="15.7109375" style="6" customWidth="1"/>
    <col min="3" max="3" width="29.00390625" style="6" customWidth="1"/>
    <col min="4" max="4" width="15.7109375" style="8" customWidth="1"/>
    <col min="5" max="14" width="15.7109375" style="6" customWidth="1"/>
    <col min="15" max="26" width="9.140625" style="6" customWidth="1"/>
    <col min="27" max="27" width="12.57421875" style="6" bestFit="1" customWidth="1"/>
    <col min="28" max="16384" width="9.140625" style="6" customWidth="1"/>
  </cols>
  <sheetData>
    <row r="1" spans="1:9" ht="30" customHeight="1">
      <c r="A1" s="212" t="str">
        <f>'Sources of Funds'!A1</f>
        <v>Project Name - Applicant Name</v>
      </c>
      <c r="B1" s="100"/>
      <c r="C1" s="100"/>
      <c r="D1" s="213"/>
      <c r="E1" s="100"/>
      <c r="F1" s="100"/>
      <c r="G1" s="100"/>
      <c r="H1" s="100"/>
      <c r="I1" s="100"/>
    </row>
    <row r="2" spans="1:9" ht="15.75" customHeight="1">
      <c r="A2" s="61" t="s">
        <v>364</v>
      </c>
      <c r="B2" s="100"/>
      <c r="C2" s="100"/>
      <c r="D2" s="213"/>
      <c r="E2" s="100"/>
      <c r="F2" s="100"/>
      <c r="G2" s="100"/>
      <c r="H2" s="100"/>
      <c r="I2" s="100"/>
    </row>
    <row r="3" spans="1:9" ht="15.75" customHeight="1">
      <c r="A3" s="100"/>
      <c r="B3" s="100"/>
      <c r="C3" s="100"/>
      <c r="D3" s="213"/>
      <c r="E3" s="100"/>
      <c r="F3" s="100"/>
      <c r="G3" s="100"/>
      <c r="H3" s="100"/>
      <c r="I3" s="100"/>
    </row>
    <row r="4" spans="1:9" ht="15.75" customHeight="1">
      <c r="A4" s="214" t="s">
        <v>149</v>
      </c>
      <c r="B4" s="215"/>
      <c r="C4" s="215"/>
      <c r="D4" s="216"/>
      <c r="E4" s="100"/>
      <c r="F4" s="100"/>
      <c r="G4" s="100"/>
      <c r="H4" s="100"/>
      <c r="I4" s="100"/>
    </row>
    <row r="5" spans="1:9" ht="15.75" customHeight="1">
      <c r="A5" s="199" t="s">
        <v>150</v>
      </c>
      <c r="B5" s="200"/>
      <c r="C5" s="200"/>
      <c r="D5" s="211">
        <f>'Unit Mix &amp; Rental Income'!E172</f>
        <v>0</v>
      </c>
      <c r="E5" s="100"/>
      <c r="F5" s="100"/>
      <c r="G5" s="100"/>
      <c r="H5" s="100"/>
      <c r="I5" s="100"/>
    </row>
    <row r="6" spans="1:9" ht="15.75" customHeight="1">
      <c r="A6" s="132" t="s">
        <v>151</v>
      </c>
      <c r="B6" s="172"/>
      <c r="C6" s="172"/>
      <c r="D6" s="211">
        <f>'Unit Mix &amp; Rental Income'!I183</f>
        <v>0</v>
      </c>
      <c r="E6" s="100"/>
      <c r="F6" s="100"/>
      <c r="G6" s="100"/>
      <c r="H6" s="100"/>
      <c r="I6" s="100"/>
    </row>
    <row r="7" spans="1:9" ht="15.75" customHeight="1">
      <c r="A7" s="132" t="s">
        <v>154</v>
      </c>
      <c r="B7" s="172"/>
      <c r="C7" s="172"/>
      <c r="D7" s="113"/>
      <c r="E7" s="100"/>
      <c r="F7" s="100"/>
      <c r="G7" s="100"/>
      <c r="H7" s="100"/>
      <c r="I7" s="100"/>
    </row>
    <row r="8" spans="1:9" ht="15.75" customHeight="1">
      <c r="A8" s="217" t="s">
        <v>164</v>
      </c>
      <c r="B8" s="218"/>
      <c r="C8" s="218"/>
      <c r="D8" s="219">
        <f>SUM(D5:D7)</f>
        <v>0</v>
      </c>
      <c r="E8" s="100"/>
      <c r="F8" s="100"/>
      <c r="G8" s="100"/>
      <c r="H8" s="100"/>
      <c r="I8" s="100"/>
    </row>
    <row r="9" spans="1:9" ht="15.75" customHeight="1">
      <c r="A9" s="100"/>
      <c r="B9" s="100"/>
      <c r="C9" s="100"/>
      <c r="D9" s="213"/>
      <c r="E9" s="100"/>
      <c r="F9" s="100"/>
      <c r="G9" s="100"/>
      <c r="H9" s="100"/>
      <c r="I9" s="100"/>
    </row>
    <row r="10" spans="1:9" ht="15.75" customHeight="1">
      <c r="A10" s="214" t="s">
        <v>152</v>
      </c>
      <c r="B10" s="215"/>
      <c r="C10" s="215"/>
      <c r="D10" s="216"/>
      <c r="E10" s="100"/>
      <c r="F10" s="100"/>
      <c r="G10" s="100"/>
      <c r="H10" s="100"/>
      <c r="I10" s="100"/>
    </row>
    <row r="11" spans="1:9" ht="15.75" customHeight="1">
      <c r="A11" s="199" t="s">
        <v>153</v>
      </c>
      <c r="B11" s="200"/>
      <c r="C11" s="220">
        <f>'Unit Mix &amp; Rental Income'!E191</f>
        <v>0</v>
      </c>
      <c r="D11" s="211">
        <f>D5*C11</f>
        <v>0</v>
      </c>
      <c r="E11" s="100"/>
      <c r="F11" s="100"/>
      <c r="G11" s="100"/>
      <c r="H11" s="100"/>
      <c r="I11" s="100"/>
    </row>
    <row r="12" spans="1:9" ht="15.75" customHeight="1">
      <c r="A12" s="132" t="s">
        <v>162</v>
      </c>
      <c r="B12" s="172"/>
      <c r="C12" s="221">
        <v>0</v>
      </c>
      <c r="D12" s="211">
        <f>D6*C12</f>
        <v>0</v>
      </c>
      <c r="E12" s="100"/>
      <c r="F12" s="100"/>
      <c r="G12" s="100"/>
      <c r="H12" s="100"/>
      <c r="I12" s="100"/>
    </row>
    <row r="13" spans="1:9" ht="15.75" customHeight="1">
      <c r="A13" s="132" t="s">
        <v>163</v>
      </c>
      <c r="B13" s="172"/>
      <c r="C13" s="221">
        <f>'Unit Mix &amp; Rental Income'!E191</f>
        <v>0</v>
      </c>
      <c r="D13" s="211">
        <f>D7*C13</f>
        <v>0</v>
      </c>
      <c r="E13" s="100"/>
      <c r="F13" s="100"/>
      <c r="G13" s="100"/>
      <c r="H13" s="100"/>
      <c r="I13" s="100"/>
    </row>
    <row r="14" spans="1:9" ht="15.75" customHeight="1">
      <c r="A14" s="217" t="s">
        <v>212</v>
      </c>
      <c r="B14" s="218"/>
      <c r="C14" s="218"/>
      <c r="D14" s="219">
        <f>SUM(D11:D13)</f>
        <v>0</v>
      </c>
      <c r="E14" s="100"/>
      <c r="F14" s="100"/>
      <c r="G14" s="100"/>
      <c r="H14" s="100"/>
      <c r="I14" s="100"/>
    </row>
    <row r="15" spans="1:9" ht="15.75" customHeight="1">
      <c r="A15" s="194"/>
      <c r="B15" s="195"/>
      <c r="C15" s="195"/>
      <c r="D15" s="222"/>
      <c r="E15" s="100"/>
      <c r="F15" s="100"/>
      <c r="G15" s="100"/>
      <c r="H15" s="100"/>
      <c r="I15" s="100"/>
    </row>
    <row r="16" spans="1:9" ht="15.75" customHeight="1">
      <c r="A16" s="223" t="s">
        <v>211</v>
      </c>
      <c r="B16" s="224"/>
      <c r="C16" s="225"/>
      <c r="D16" s="226">
        <f>D8-D14</f>
        <v>0</v>
      </c>
      <c r="E16" s="100"/>
      <c r="F16" s="100"/>
      <c r="G16" s="100"/>
      <c r="H16" s="100"/>
      <c r="I16" s="100"/>
    </row>
    <row r="17" spans="1:9" ht="15.75" customHeight="1">
      <c r="A17" s="227"/>
      <c r="B17" s="227"/>
      <c r="C17" s="227"/>
      <c r="D17" s="228"/>
      <c r="E17" s="100"/>
      <c r="F17" s="100"/>
      <c r="G17" s="100"/>
      <c r="H17" s="100"/>
      <c r="I17" s="100"/>
    </row>
    <row r="18" spans="1:9" ht="15.75" customHeight="1">
      <c r="A18" s="229" t="s">
        <v>362</v>
      </c>
      <c r="B18" s="57"/>
      <c r="C18" s="57"/>
      <c r="D18" s="230"/>
      <c r="E18" s="100"/>
      <c r="F18" s="100"/>
      <c r="G18" s="100"/>
      <c r="H18" s="100"/>
      <c r="I18" s="100"/>
    </row>
    <row r="19" spans="1:9" ht="15.75" customHeight="1">
      <c r="A19" s="132"/>
      <c r="B19" s="172" t="s">
        <v>143</v>
      </c>
      <c r="C19" s="172" t="s">
        <v>363</v>
      </c>
      <c r="D19" s="231" t="s">
        <v>144</v>
      </c>
      <c r="E19" s="100"/>
      <c r="F19" s="100"/>
      <c r="G19" s="100"/>
      <c r="H19" s="100"/>
      <c r="I19" s="100"/>
    </row>
    <row r="20" spans="1:9" ht="15.75" customHeight="1">
      <c r="A20" s="108" t="s">
        <v>145</v>
      </c>
      <c r="B20" s="108"/>
      <c r="C20" s="118"/>
      <c r="D20" s="232">
        <v>0</v>
      </c>
      <c r="E20" s="100"/>
      <c r="F20" s="100"/>
      <c r="G20" s="100"/>
      <c r="H20" s="100"/>
      <c r="I20" s="100"/>
    </row>
    <row r="21" spans="1:9" ht="15.75" customHeight="1">
      <c r="A21" s="118" t="s">
        <v>146</v>
      </c>
      <c r="B21" s="108"/>
      <c r="C21" s="118"/>
      <c r="D21" s="232">
        <v>0</v>
      </c>
      <c r="E21" s="100"/>
      <c r="F21" s="100"/>
      <c r="G21" s="100"/>
      <c r="H21" s="100"/>
      <c r="I21" s="100"/>
    </row>
    <row r="22" spans="1:9" ht="15.75" customHeight="1">
      <c r="A22" s="108" t="s">
        <v>147</v>
      </c>
      <c r="B22" s="108"/>
      <c r="C22" s="118"/>
      <c r="D22" s="232">
        <v>0</v>
      </c>
      <c r="E22" s="100"/>
      <c r="F22" s="100"/>
      <c r="G22" s="100"/>
      <c r="H22" s="100"/>
      <c r="I22" s="100"/>
    </row>
    <row r="23" spans="1:9" ht="15.75" customHeight="1">
      <c r="A23" s="108" t="s">
        <v>20</v>
      </c>
      <c r="B23" s="108"/>
      <c r="C23" s="118"/>
      <c r="D23" s="232">
        <v>0</v>
      </c>
      <c r="E23" s="100"/>
      <c r="F23" s="100"/>
      <c r="G23" s="100"/>
      <c r="H23" s="100"/>
      <c r="I23" s="100"/>
    </row>
    <row r="24" spans="1:9" ht="15.75" customHeight="1">
      <c r="A24" s="118" t="s">
        <v>308</v>
      </c>
      <c r="B24" s="108"/>
      <c r="C24" s="118"/>
      <c r="D24" s="232">
        <v>0</v>
      </c>
      <c r="E24" s="100"/>
      <c r="F24" s="100"/>
      <c r="G24" s="100"/>
      <c r="H24" s="100"/>
      <c r="I24" s="100"/>
    </row>
    <row r="25" spans="1:9" ht="15.75" customHeight="1">
      <c r="A25" s="233" t="s">
        <v>361</v>
      </c>
      <c r="B25" s="94"/>
      <c r="C25" s="234"/>
      <c r="D25" s="235">
        <f>SUM(D20:D24)</f>
        <v>0</v>
      </c>
      <c r="E25" s="100"/>
      <c r="F25" s="100"/>
      <c r="G25" s="100"/>
      <c r="H25" s="100"/>
      <c r="I25" s="100"/>
    </row>
    <row r="26" spans="1:9" ht="15.75" customHeight="1">
      <c r="A26" s="61" t="s">
        <v>148</v>
      </c>
      <c r="B26" s="32"/>
      <c r="C26" s="99"/>
      <c r="D26" s="236">
        <v>0</v>
      </c>
      <c r="E26" s="237" t="s">
        <v>450</v>
      </c>
      <c r="F26" s="100"/>
      <c r="G26" s="100"/>
      <c r="H26" s="100"/>
      <c r="I26" s="100"/>
    </row>
    <row r="27" spans="1:9" ht="15.75" customHeight="1">
      <c r="A27" s="93" t="s">
        <v>360</v>
      </c>
      <c r="B27" s="94"/>
      <c r="C27" s="234"/>
      <c r="D27" s="238">
        <f>D25+D26</f>
        <v>0</v>
      </c>
      <c r="E27" s="100"/>
      <c r="F27" s="100"/>
      <c r="G27" s="100"/>
      <c r="H27" s="100"/>
      <c r="I27" s="100"/>
    </row>
    <row r="28" spans="1:9" ht="15.75" customHeight="1">
      <c r="A28" s="100"/>
      <c r="B28" s="100"/>
      <c r="C28" s="100"/>
      <c r="D28" s="213"/>
      <c r="E28" s="100"/>
      <c r="F28" s="100"/>
      <c r="G28" s="100"/>
      <c r="H28" s="100"/>
      <c r="I28" s="100"/>
    </row>
    <row r="29" spans="1:9" ht="15.75" customHeight="1">
      <c r="A29" s="229" t="s">
        <v>165</v>
      </c>
      <c r="B29" s="57"/>
      <c r="C29" s="57"/>
      <c r="D29" s="239"/>
      <c r="E29" s="205" t="s">
        <v>201</v>
      </c>
      <c r="F29" s="205" t="s">
        <v>21</v>
      </c>
      <c r="G29" s="100"/>
      <c r="H29" s="100"/>
      <c r="I29" s="100"/>
    </row>
    <row r="30" spans="1:9" ht="15.75" customHeight="1">
      <c r="A30" s="240" t="s">
        <v>166</v>
      </c>
      <c r="B30" s="241"/>
      <c r="C30" s="241"/>
      <c r="D30" s="242">
        <v>0</v>
      </c>
      <c r="E30" s="243" t="e">
        <f>D30/'Unit Mix &amp; Rental Income'!$G$15</f>
        <v>#DIV/0!</v>
      </c>
      <c r="F30" s="244" t="e">
        <f>E30/12</f>
        <v>#DIV/0!</v>
      </c>
      <c r="G30" s="100"/>
      <c r="H30" s="100"/>
      <c r="I30" s="100"/>
    </row>
    <row r="31" spans="1:9" ht="15.75" customHeight="1">
      <c r="A31" s="245" t="s">
        <v>167</v>
      </c>
      <c r="B31" s="246"/>
      <c r="C31" s="246"/>
      <c r="D31" s="242">
        <v>0</v>
      </c>
      <c r="E31" s="243" t="e">
        <f>D31/'Unit Mix &amp; Rental Income'!$G$15</f>
        <v>#DIV/0!</v>
      </c>
      <c r="F31" s="244" t="e">
        <f aca="true" t="shared" si="0" ref="F31:F39">E31/12</f>
        <v>#DIV/0!</v>
      </c>
      <c r="G31" s="100"/>
      <c r="H31" s="100"/>
      <c r="I31" s="100"/>
    </row>
    <row r="32" spans="1:9" ht="15.75" customHeight="1">
      <c r="A32" s="245" t="s">
        <v>168</v>
      </c>
      <c r="B32" s="246"/>
      <c r="C32" s="246"/>
      <c r="D32" s="242">
        <v>0</v>
      </c>
      <c r="E32" s="243" t="e">
        <f>D32/'Unit Mix &amp; Rental Income'!$G$15</f>
        <v>#DIV/0!</v>
      </c>
      <c r="F32" s="244" t="e">
        <f t="shared" si="0"/>
        <v>#DIV/0!</v>
      </c>
      <c r="G32" s="100"/>
      <c r="H32" s="100"/>
      <c r="I32" s="100"/>
    </row>
    <row r="33" spans="1:9" ht="15.75" customHeight="1">
      <c r="A33" s="245" t="s">
        <v>169</v>
      </c>
      <c r="B33" s="246"/>
      <c r="C33" s="246"/>
      <c r="D33" s="242">
        <v>0</v>
      </c>
      <c r="E33" s="243" t="e">
        <f>D33/'Unit Mix &amp; Rental Income'!$G$15</f>
        <v>#DIV/0!</v>
      </c>
      <c r="F33" s="244" t="e">
        <f t="shared" si="0"/>
        <v>#DIV/0!</v>
      </c>
      <c r="G33" s="100"/>
      <c r="H33" s="100"/>
      <c r="I33" s="100"/>
    </row>
    <row r="34" spans="1:9" ht="15.75" customHeight="1">
      <c r="A34" s="245" t="s">
        <v>170</v>
      </c>
      <c r="B34" s="246"/>
      <c r="C34" s="246"/>
      <c r="D34" s="242">
        <v>0</v>
      </c>
      <c r="E34" s="243" t="e">
        <f>D34/'Unit Mix &amp; Rental Income'!$G$15</f>
        <v>#DIV/0!</v>
      </c>
      <c r="F34" s="244" t="e">
        <f t="shared" si="0"/>
        <v>#DIV/0!</v>
      </c>
      <c r="G34" s="100"/>
      <c r="H34" s="100"/>
      <c r="I34" s="100"/>
    </row>
    <row r="35" spans="1:9" ht="15.75" customHeight="1">
      <c r="A35" s="245" t="s">
        <v>171</v>
      </c>
      <c r="B35" s="246"/>
      <c r="C35" s="246"/>
      <c r="D35" s="242"/>
      <c r="E35" s="243" t="e">
        <f>D35/'Unit Mix &amp; Rental Income'!$G$15</f>
        <v>#DIV/0!</v>
      </c>
      <c r="F35" s="244" t="e">
        <f t="shared" si="0"/>
        <v>#DIV/0!</v>
      </c>
      <c r="G35" s="100"/>
      <c r="H35" s="100"/>
      <c r="I35" s="100"/>
    </row>
    <row r="36" spans="1:9" ht="15.75" customHeight="1">
      <c r="A36" s="245" t="s">
        <v>172</v>
      </c>
      <c r="B36" s="246"/>
      <c r="C36" s="246"/>
      <c r="D36" s="242">
        <v>0</v>
      </c>
      <c r="E36" s="243" t="e">
        <f>D36/'Unit Mix &amp; Rental Income'!$G$15</f>
        <v>#DIV/0!</v>
      </c>
      <c r="F36" s="244" t="e">
        <f t="shared" si="0"/>
        <v>#DIV/0!</v>
      </c>
      <c r="G36" s="100"/>
      <c r="H36" s="100"/>
      <c r="I36" s="100"/>
    </row>
    <row r="37" spans="1:9" ht="15.75" customHeight="1">
      <c r="A37" s="245" t="s">
        <v>173</v>
      </c>
      <c r="B37" s="246"/>
      <c r="C37" s="246"/>
      <c r="D37" s="242">
        <v>0</v>
      </c>
      <c r="E37" s="243" t="e">
        <f>D37/'Unit Mix &amp; Rental Income'!$G$15</f>
        <v>#DIV/0!</v>
      </c>
      <c r="F37" s="244" t="e">
        <f t="shared" si="0"/>
        <v>#DIV/0!</v>
      </c>
      <c r="G37" s="100"/>
      <c r="H37" s="100"/>
      <c r="I37" s="100"/>
    </row>
    <row r="38" spans="1:9" ht="15.75" customHeight="1">
      <c r="A38" s="245" t="s">
        <v>174</v>
      </c>
      <c r="B38" s="246"/>
      <c r="C38" s="246"/>
      <c r="D38" s="242">
        <v>0</v>
      </c>
      <c r="E38" s="243" t="e">
        <f>D38/'Unit Mix &amp; Rental Income'!$G$15</f>
        <v>#DIV/0!</v>
      </c>
      <c r="F38" s="244" t="e">
        <f t="shared" si="0"/>
        <v>#DIV/0!</v>
      </c>
      <c r="G38" s="100"/>
      <c r="H38" s="100"/>
      <c r="I38" s="100"/>
    </row>
    <row r="39" spans="1:9" ht="15.75" customHeight="1">
      <c r="A39" s="245" t="s">
        <v>175</v>
      </c>
      <c r="B39" s="246"/>
      <c r="C39" s="246"/>
      <c r="D39" s="242">
        <v>0</v>
      </c>
      <c r="E39" s="243" t="e">
        <f>D39/'Unit Mix &amp; Rental Income'!$G$15</f>
        <v>#DIV/0!</v>
      </c>
      <c r="F39" s="244" t="e">
        <f t="shared" si="0"/>
        <v>#DIV/0!</v>
      </c>
      <c r="G39" s="100"/>
      <c r="H39" s="100"/>
      <c r="I39" s="100"/>
    </row>
    <row r="40" spans="1:9" s="26" customFormat="1" ht="15.75" customHeight="1">
      <c r="A40" s="247" t="s">
        <v>176</v>
      </c>
      <c r="B40" s="248"/>
      <c r="C40" s="248"/>
      <c r="D40" s="219">
        <f>SUM(D30:D39)</f>
        <v>0</v>
      </c>
      <c r="E40" s="249" t="e">
        <f>SUM(E30:E39)</f>
        <v>#DIV/0!</v>
      </c>
      <c r="F40" s="250" t="e">
        <f>SUM(F30:F39)</f>
        <v>#DIV/0!</v>
      </c>
      <c r="G40" s="251"/>
      <c r="H40" s="251"/>
      <c r="I40" s="251"/>
    </row>
    <row r="41" spans="1:9" s="26" customFormat="1" ht="15.75" customHeight="1">
      <c r="A41" s="93"/>
      <c r="B41" s="94"/>
      <c r="C41" s="94"/>
      <c r="D41" s="252"/>
      <c r="E41" s="178"/>
      <c r="F41" s="251"/>
      <c r="G41" s="251"/>
      <c r="H41" s="251"/>
      <c r="I41" s="251"/>
    </row>
    <row r="42" spans="1:9" ht="15.75" customHeight="1">
      <c r="A42" s="229" t="s">
        <v>177</v>
      </c>
      <c r="B42" s="57"/>
      <c r="C42" s="57"/>
      <c r="D42" s="239"/>
      <c r="E42" s="205" t="s">
        <v>201</v>
      </c>
      <c r="F42" s="205" t="s">
        <v>21</v>
      </c>
      <c r="G42" s="100"/>
      <c r="H42" s="100"/>
      <c r="I42" s="100"/>
    </row>
    <row r="43" spans="1:9" ht="15.75" customHeight="1">
      <c r="A43" s="245" t="s">
        <v>178</v>
      </c>
      <c r="B43" s="246"/>
      <c r="C43" s="246"/>
      <c r="D43" s="242">
        <v>0</v>
      </c>
      <c r="E43" s="139" t="e">
        <f>D43/'Unit Mix &amp; Rental Income'!$G$15</f>
        <v>#DIV/0!</v>
      </c>
      <c r="F43" s="253" t="e">
        <f>E43/12</f>
        <v>#DIV/0!</v>
      </c>
      <c r="G43" s="100"/>
      <c r="H43" s="100"/>
      <c r="I43" s="100"/>
    </row>
    <row r="44" spans="1:9" ht="15.75" customHeight="1">
      <c r="A44" s="245" t="s">
        <v>179</v>
      </c>
      <c r="B44" s="246"/>
      <c r="C44" s="246"/>
      <c r="D44" s="242">
        <v>0</v>
      </c>
      <c r="E44" s="139" t="e">
        <f>D44/'Unit Mix &amp; Rental Income'!$G$15</f>
        <v>#DIV/0!</v>
      </c>
      <c r="F44" s="253" t="e">
        <f>E44/12</f>
        <v>#DIV/0!</v>
      </c>
      <c r="G44" s="100"/>
      <c r="H44" s="100"/>
      <c r="I44" s="100"/>
    </row>
    <row r="45" spans="1:9" ht="15.75" customHeight="1">
      <c r="A45" s="245" t="s">
        <v>180</v>
      </c>
      <c r="B45" s="246"/>
      <c r="C45" s="246"/>
      <c r="D45" s="242">
        <v>0</v>
      </c>
      <c r="E45" s="139" t="e">
        <f>D45/'Unit Mix &amp; Rental Income'!$G$15</f>
        <v>#DIV/0!</v>
      </c>
      <c r="F45" s="253" t="e">
        <f>E45/12</f>
        <v>#DIV/0!</v>
      </c>
      <c r="G45" s="100"/>
      <c r="H45" s="100"/>
      <c r="I45" s="100"/>
    </row>
    <row r="46" spans="1:9" ht="15.75" customHeight="1">
      <c r="A46" s="245" t="s">
        <v>181</v>
      </c>
      <c r="B46" s="246"/>
      <c r="C46" s="246"/>
      <c r="D46" s="242">
        <v>0</v>
      </c>
      <c r="E46" s="139" t="e">
        <f>D46/'Unit Mix &amp; Rental Income'!$G$15</f>
        <v>#DIV/0!</v>
      </c>
      <c r="F46" s="253" t="e">
        <f>E46/12</f>
        <v>#DIV/0!</v>
      </c>
      <c r="G46" s="100"/>
      <c r="H46" s="100"/>
      <c r="I46" s="100"/>
    </row>
    <row r="47" spans="1:9" ht="15.75" customHeight="1">
      <c r="A47" s="245" t="s">
        <v>182</v>
      </c>
      <c r="B47" s="246"/>
      <c r="C47" s="246"/>
      <c r="D47" s="242">
        <v>0</v>
      </c>
      <c r="E47" s="139" t="e">
        <f>D47/'Unit Mix &amp; Rental Income'!$G$15</f>
        <v>#DIV/0!</v>
      </c>
      <c r="F47" s="253" t="e">
        <f>E47/12</f>
        <v>#DIV/0!</v>
      </c>
      <c r="G47" s="100"/>
      <c r="H47" s="100"/>
      <c r="I47" s="100"/>
    </row>
    <row r="48" spans="1:9" s="26" customFormat="1" ht="15.75" customHeight="1">
      <c r="A48" s="217" t="s">
        <v>183</v>
      </c>
      <c r="B48" s="218"/>
      <c r="C48" s="218"/>
      <c r="D48" s="219">
        <f>SUM(D43:D47)</f>
        <v>0</v>
      </c>
      <c r="E48" s="249" t="e">
        <f>SUM(E43:E47)</f>
        <v>#DIV/0!</v>
      </c>
      <c r="F48" s="250" t="e">
        <f>SUM(F43:F47)</f>
        <v>#DIV/0!</v>
      </c>
      <c r="G48" s="251"/>
      <c r="H48" s="251"/>
      <c r="I48" s="251"/>
    </row>
    <row r="49" spans="1:9" s="26" customFormat="1" ht="15.75" customHeight="1">
      <c r="A49" s="247"/>
      <c r="B49" s="248"/>
      <c r="C49" s="248"/>
      <c r="D49" s="254"/>
      <c r="E49" s="178"/>
      <c r="F49" s="251"/>
      <c r="G49" s="251"/>
      <c r="H49" s="251"/>
      <c r="I49" s="251"/>
    </row>
    <row r="50" spans="1:9" ht="15.75" customHeight="1">
      <c r="A50" s="229" t="s">
        <v>184</v>
      </c>
      <c r="B50" s="57"/>
      <c r="C50" s="57"/>
      <c r="D50" s="239"/>
      <c r="E50" s="205" t="s">
        <v>201</v>
      </c>
      <c r="F50" s="205" t="s">
        <v>21</v>
      </c>
      <c r="G50" s="100"/>
      <c r="H50" s="100"/>
      <c r="I50" s="100"/>
    </row>
    <row r="51" spans="1:9" ht="15.75" customHeight="1">
      <c r="A51" s="245" t="s">
        <v>185</v>
      </c>
      <c r="B51" s="246"/>
      <c r="C51" s="246"/>
      <c r="D51" s="242">
        <v>0</v>
      </c>
      <c r="E51" s="139" t="e">
        <f>D51/'Unit Mix &amp; Rental Income'!$G$15</f>
        <v>#DIV/0!</v>
      </c>
      <c r="F51" s="253" t="e">
        <f aca="true" t="shared" si="1" ref="F51:F56">E51/12</f>
        <v>#DIV/0!</v>
      </c>
      <c r="G51" s="100"/>
      <c r="H51" s="100"/>
      <c r="I51" s="100"/>
    </row>
    <row r="52" spans="1:9" ht="15.75" customHeight="1">
      <c r="A52" s="245" t="s">
        <v>186</v>
      </c>
      <c r="B52" s="246"/>
      <c r="C52" s="246"/>
      <c r="D52" s="242">
        <v>0</v>
      </c>
      <c r="E52" s="139" t="e">
        <f>D52/'Unit Mix &amp; Rental Income'!$G$15</f>
        <v>#DIV/0!</v>
      </c>
      <c r="F52" s="253" t="e">
        <f t="shared" si="1"/>
        <v>#DIV/0!</v>
      </c>
      <c r="G52" s="100"/>
      <c r="H52" s="100"/>
      <c r="I52" s="100"/>
    </row>
    <row r="53" spans="1:9" ht="15.75" customHeight="1">
      <c r="A53" s="245" t="s">
        <v>187</v>
      </c>
      <c r="B53" s="246"/>
      <c r="C53" s="246"/>
      <c r="D53" s="242">
        <v>0</v>
      </c>
      <c r="E53" s="139" t="e">
        <f>D53/'Unit Mix &amp; Rental Income'!$G$15</f>
        <v>#DIV/0!</v>
      </c>
      <c r="F53" s="253" t="e">
        <f t="shared" si="1"/>
        <v>#DIV/0!</v>
      </c>
      <c r="G53" s="100"/>
      <c r="H53" s="100"/>
      <c r="I53" s="100"/>
    </row>
    <row r="54" spans="1:9" ht="15.75" customHeight="1">
      <c r="A54" s="245" t="s">
        <v>188</v>
      </c>
      <c r="B54" s="246"/>
      <c r="C54" s="246"/>
      <c r="D54" s="242">
        <v>0</v>
      </c>
      <c r="E54" s="139" t="e">
        <f>D54/'Unit Mix &amp; Rental Income'!$G$15</f>
        <v>#DIV/0!</v>
      </c>
      <c r="F54" s="253" t="e">
        <f t="shared" si="1"/>
        <v>#DIV/0!</v>
      </c>
      <c r="G54" s="100"/>
      <c r="H54" s="100"/>
      <c r="I54" s="100"/>
    </row>
    <row r="55" spans="1:9" ht="15.75" customHeight="1">
      <c r="A55" s="245" t="s">
        <v>475</v>
      </c>
      <c r="B55" s="246"/>
      <c r="C55" s="246"/>
      <c r="D55" s="242">
        <v>0</v>
      </c>
      <c r="E55" s="139" t="e">
        <f>D55/'Unit Mix &amp; Rental Income'!$G$15</f>
        <v>#DIV/0!</v>
      </c>
      <c r="F55" s="253" t="e">
        <f t="shared" si="1"/>
        <v>#DIV/0!</v>
      </c>
      <c r="G55" s="100"/>
      <c r="H55" s="100"/>
      <c r="I55" s="100"/>
    </row>
    <row r="56" spans="1:9" ht="15.75" customHeight="1">
      <c r="A56" s="245" t="s">
        <v>189</v>
      </c>
      <c r="B56" s="246"/>
      <c r="C56" s="246"/>
      <c r="D56" s="242">
        <v>0</v>
      </c>
      <c r="E56" s="139" t="e">
        <f>D56/'Unit Mix &amp; Rental Income'!$G$15</f>
        <v>#DIV/0!</v>
      </c>
      <c r="F56" s="250" t="e">
        <f t="shared" si="1"/>
        <v>#DIV/0!</v>
      </c>
      <c r="G56" s="100"/>
      <c r="H56" s="100"/>
      <c r="I56" s="100"/>
    </row>
    <row r="57" spans="1:9" s="26" customFormat="1" ht="15.75" customHeight="1">
      <c r="A57" s="217" t="s">
        <v>190</v>
      </c>
      <c r="B57" s="218"/>
      <c r="C57" s="218"/>
      <c r="D57" s="219">
        <f>SUM(D51:D56)</f>
        <v>0</v>
      </c>
      <c r="E57" s="249" t="e">
        <f>SUM(E51:E56)</f>
        <v>#DIV/0!</v>
      </c>
      <c r="F57" s="250" t="e">
        <f>SUM(F51:F56)</f>
        <v>#DIV/0!</v>
      </c>
      <c r="G57" s="251"/>
      <c r="H57" s="251"/>
      <c r="I57" s="251"/>
    </row>
    <row r="58" spans="1:9" s="26" customFormat="1" ht="15.75" customHeight="1">
      <c r="A58" s="247"/>
      <c r="B58" s="248"/>
      <c r="C58" s="248"/>
      <c r="D58" s="254"/>
      <c r="E58" s="178"/>
      <c r="F58" s="251"/>
      <c r="G58" s="251"/>
      <c r="H58" s="251"/>
      <c r="I58" s="251"/>
    </row>
    <row r="59" spans="1:9" ht="15.75" customHeight="1">
      <c r="A59" s="229" t="s">
        <v>191</v>
      </c>
      <c r="B59" s="57"/>
      <c r="C59" s="57"/>
      <c r="D59" s="239"/>
      <c r="E59" s="205" t="s">
        <v>201</v>
      </c>
      <c r="F59" s="205" t="s">
        <v>21</v>
      </c>
      <c r="G59" s="100"/>
      <c r="H59" s="100"/>
      <c r="I59" s="100"/>
    </row>
    <row r="60" spans="1:9" ht="15.75" customHeight="1">
      <c r="A60" s="245" t="s">
        <v>192</v>
      </c>
      <c r="B60" s="246"/>
      <c r="C60" s="246"/>
      <c r="D60" s="242">
        <v>0</v>
      </c>
      <c r="E60" s="139" t="e">
        <f>D60/'Unit Mix &amp; Rental Income'!$G$15</f>
        <v>#DIV/0!</v>
      </c>
      <c r="F60" s="253" t="e">
        <f>E60/12</f>
        <v>#DIV/0!</v>
      </c>
      <c r="G60" s="100"/>
      <c r="H60" s="100"/>
      <c r="I60" s="100"/>
    </row>
    <row r="61" spans="1:9" ht="15.75" customHeight="1">
      <c r="A61" s="245" t="s">
        <v>193</v>
      </c>
      <c r="B61" s="246"/>
      <c r="C61" s="246"/>
      <c r="D61" s="242">
        <v>0</v>
      </c>
      <c r="E61" s="139" t="e">
        <f>D61/'Unit Mix &amp; Rental Income'!$G$15</f>
        <v>#DIV/0!</v>
      </c>
      <c r="F61" s="253" t="e">
        <f>E61/12</f>
        <v>#DIV/0!</v>
      </c>
      <c r="G61" s="100"/>
      <c r="H61" s="100"/>
      <c r="I61" s="100"/>
    </row>
    <row r="62" spans="1:9" ht="15.75" customHeight="1">
      <c r="A62" s="245" t="s">
        <v>194</v>
      </c>
      <c r="B62" s="246"/>
      <c r="C62" s="246"/>
      <c r="D62" s="242">
        <v>0</v>
      </c>
      <c r="E62" s="139" t="e">
        <f>D62/'Unit Mix &amp; Rental Income'!$G$15</f>
        <v>#DIV/0!</v>
      </c>
      <c r="F62" s="253" t="e">
        <f>E62/12</f>
        <v>#DIV/0!</v>
      </c>
      <c r="G62" s="100"/>
      <c r="H62" s="100"/>
      <c r="I62" s="100"/>
    </row>
    <row r="63" spans="1:9" ht="15.75" customHeight="1">
      <c r="A63" s="245" t="s">
        <v>195</v>
      </c>
      <c r="B63" s="246"/>
      <c r="C63" s="246"/>
      <c r="D63" s="242">
        <v>0</v>
      </c>
      <c r="E63" s="139" t="e">
        <f>D63/'Unit Mix &amp; Rental Income'!$G$15</f>
        <v>#DIV/0!</v>
      </c>
      <c r="F63" s="253" t="e">
        <f>E63/12</f>
        <v>#DIV/0!</v>
      </c>
      <c r="G63" s="100"/>
      <c r="H63" s="100"/>
      <c r="I63" s="100"/>
    </row>
    <row r="64" spans="1:9" ht="15.75" customHeight="1">
      <c r="A64" s="245" t="s">
        <v>196</v>
      </c>
      <c r="B64" s="246"/>
      <c r="C64" s="246"/>
      <c r="D64" s="242">
        <v>0</v>
      </c>
      <c r="E64" s="139" t="e">
        <f>D64/'Unit Mix &amp; Rental Income'!$G$15</f>
        <v>#DIV/0!</v>
      </c>
      <c r="F64" s="253" t="e">
        <f>E64/12</f>
        <v>#DIV/0!</v>
      </c>
      <c r="G64" s="100"/>
      <c r="H64" s="100"/>
      <c r="I64" s="100"/>
    </row>
    <row r="65" spans="1:9" s="26" customFormat="1" ht="15.75" customHeight="1">
      <c r="A65" s="217" t="s">
        <v>197</v>
      </c>
      <c r="B65" s="218"/>
      <c r="C65" s="218"/>
      <c r="D65" s="219">
        <f>SUM(D60:D64)</f>
        <v>0</v>
      </c>
      <c r="E65" s="249" t="e">
        <f>SUM(E60:E64)</f>
        <v>#DIV/0!</v>
      </c>
      <c r="F65" s="253" t="e">
        <f>SUM(F60:F64)</f>
        <v>#DIV/0!</v>
      </c>
      <c r="G65" s="251"/>
      <c r="H65" s="251"/>
      <c r="I65" s="251"/>
    </row>
    <row r="66" spans="1:9" s="26" customFormat="1" ht="15.75" customHeight="1">
      <c r="A66" s="247"/>
      <c r="B66" s="248"/>
      <c r="C66" s="248"/>
      <c r="D66" s="255"/>
      <c r="E66" s="178"/>
      <c r="F66" s="251"/>
      <c r="G66" s="251"/>
      <c r="H66" s="251"/>
      <c r="I66" s="251"/>
    </row>
    <row r="67" spans="1:9" s="26" customFormat="1" ht="15.75" customHeight="1">
      <c r="A67" s="102" t="s">
        <v>213</v>
      </c>
      <c r="B67" s="103"/>
      <c r="C67" s="103"/>
      <c r="D67" s="256">
        <f>D27+D40+D48+D57+D65</f>
        <v>0</v>
      </c>
      <c r="E67" s="257">
        <f>D67/12</f>
        <v>0</v>
      </c>
      <c r="F67" s="251"/>
      <c r="G67" s="251"/>
      <c r="H67" s="251"/>
      <c r="I67" s="251"/>
    </row>
    <row r="68" spans="1:9" ht="15.75" customHeight="1">
      <c r="A68" s="199"/>
      <c r="B68" s="200"/>
      <c r="C68" s="200"/>
      <c r="D68" s="258"/>
      <c r="E68" s="131"/>
      <c r="F68" s="100"/>
      <c r="G68" s="259"/>
      <c r="H68" s="100"/>
      <c r="I68" s="100"/>
    </row>
    <row r="69" spans="1:9" ht="15.75" customHeight="1">
      <c r="A69" s="229" t="s">
        <v>198</v>
      </c>
      <c r="B69" s="57"/>
      <c r="C69" s="57"/>
      <c r="D69" s="239"/>
      <c r="E69" s="205" t="s">
        <v>201</v>
      </c>
      <c r="F69" s="205" t="s">
        <v>21</v>
      </c>
      <c r="G69" s="100"/>
      <c r="H69" s="100"/>
      <c r="I69" s="100"/>
    </row>
    <row r="70" spans="1:27" ht="15.75" customHeight="1">
      <c r="A70" s="245" t="s">
        <v>199</v>
      </c>
      <c r="B70" s="246"/>
      <c r="C70" s="260"/>
      <c r="D70" s="242">
        <v>0</v>
      </c>
      <c r="E70" s="261" t="e">
        <f>D70/'Unit Mix &amp; Rental Income'!$G$15</f>
        <v>#DIV/0!</v>
      </c>
      <c r="F70" s="253" t="e">
        <f>E70/12</f>
        <v>#DIV/0!</v>
      </c>
      <c r="G70" s="100"/>
      <c r="H70" s="100"/>
      <c r="I70" s="100"/>
      <c r="AA70" s="27"/>
    </row>
    <row r="71" spans="1:27" ht="15.75" customHeight="1">
      <c r="A71" s="245" t="s">
        <v>200</v>
      </c>
      <c r="B71" s="246"/>
      <c r="C71" s="246"/>
      <c r="D71" s="242">
        <v>0</v>
      </c>
      <c r="E71" s="139" t="e">
        <f>D71/'Unit Mix &amp; Rental Income'!$G$15</f>
        <v>#DIV/0!</v>
      </c>
      <c r="F71" s="253" t="e">
        <f>E71/12</f>
        <v>#DIV/0!</v>
      </c>
      <c r="G71" s="100"/>
      <c r="H71" s="100"/>
      <c r="I71" s="100"/>
      <c r="AA71" s="27"/>
    </row>
    <row r="72" spans="1:9" ht="15.75" customHeight="1">
      <c r="A72" s="245" t="s">
        <v>200</v>
      </c>
      <c r="B72" s="246"/>
      <c r="C72" s="246"/>
      <c r="D72" s="242">
        <v>0</v>
      </c>
      <c r="E72" s="139" t="e">
        <f>D72/'Unit Mix &amp; Rental Income'!$G$15</f>
        <v>#DIV/0!</v>
      </c>
      <c r="F72" s="253" t="e">
        <f>E72/12</f>
        <v>#DIV/0!</v>
      </c>
      <c r="G72" s="100"/>
      <c r="H72" s="100"/>
      <c r="I72" s="100"/>
    </row>
    <row r="73" spans="1:9" s="26" customFormat="1" ht="15.75" customHeight="1">
      <c r="A73" s="217" t="s">
        <v>202</v>
      </c>
      <c r="B73" s="218"/>
      <c r="C73" s="218"/>
      <c r="D73" s="219">
        <f>SUM(D70:D72)</f>
        <v>0</v>
      </c>
      <c r="E73" s="249" t="e">
        <f>SUM(E70:E72)</f>
        <v>#DIV/0!</v>
      </c>
      <c r="F73" s="253" t="e">
        <f>SUM(F70:F72)</f>
        <v>#DIV/0!</v>
      </c>
      <c r="G73" s="251"/>
      <c r="H73" s="251"/>
      <c r="I73" s="251"/>
    </row>
    <row r="74" spans="1:9" ht="15.75" customHeight="1">
      <c r="A74" s="132"/>
      <c r="B74" s="172"/>
      <c r="C74" s="172"/>
      <c r="D74" s="231"/>
      <c r="E74" s="131"/>
      <c r="F74" s="100"/>
      <c r="G74" s="100"/>
      <c r="H74" s="100"/>
      <c r="I74" s="100"/>
    </row>
    <row r="75" spans="1:9" ht="15.75" customHeight="1">
      <c r="A75" s="93" t="s">
        <v>203</v>
      </c>
      <c r="B75" s="94"/>
      <c r="C75" s="94"/>
      <c r="D75" s="262">
        <f>D16-D67-D73</f>
        <v>0</v>
      </c>
      <c r="E75" s="131"/>
      <c r="F75" s="100"/>
      <c r="G75" s="100"/>
      <c r="H75" s="100"/>
      <c r="I75" s="100"/>
    </row>
    <row r="76" spans="1:9" ht="15.75" customHeight="1">
      <c r="A76" s="132"/>
      <c r="B76" s="172"/>
      <c r="C76" s="172"/>
      <c r="D76" s="231"/>
      <c r="E76" s="131"/>
      <c r="F76" s="100"/>
      <c r="G76" s="100"/>
      <c r="H76" s="100"/>
      <c r="I76" s="100"/>
    </row>
    <row r="77" spans="1:9" ht="15.75" customHeight="1">
      <c r="A77" s="229" t="s">
        <v>204</v>
      </c>
      <c r="B77" s="57"/>
      <c r="C77" s="57"/>
      <c r="D77" s="239"/>
      <c r="E77" s="205" t="s">
        <v>201</v>
      </c>
      <c r="F77" s="205" t="s">
        <v>21</v>
      </c>
      <c r="G77" s="100"/>
      <c r="H77" s="100"/>
      <c r="I77" s="100"/>
    </row>
    <row r="78" spans="1:9" ht="15.75" customHeight="1">
      <c r="A78" s="245" t="s">
        <v>205</v>
      </c>
      <c r="B78" s="246"/>
      <c r="C78" s="246"/>
      <c r="D78" s="242">
        <v>0</v>
      </c>
      <c r="E78" s="263" t="e">
        <f>D78/'Unit Mix &amp; Rental Income'!$G$15</f>
        <v>#DIV/0!</v>
      </c>
      <c r="F78" s="253" t="e">
        <f>E78/12</f>
        <v>#DIV/0!</v>
      </c>
      <c r="G78" s="100"/>
      <c r="H78" s="100"/>
      <c r="I78" s="100"/>
    </row>
    <row r="79" spans="1:9" ht="15.75" customHeight="1">
      <c r="A79" s="245" t="s">
        <v>476</v>
      </c>
      <c r="B79" s="246"/>
      <c r="C79" s="246"/>
      <c r="D79" s="242">
        <v>0</v>
      </c>
      <c r="E79" s="263" t="e">
        <f>D79/'Unit Mix &amp; Rental Income'!$G$15</f>
        <v>#DIV/0!</v>
      </c>
      <c r="F79" s="253" t="e">
        <f>E79/12</f>
        <v>#DIV/0!</v>
      </c>
      <c r="G79" s="100"/>
      <c r="H79" s="100"/>
      <c r="I79" s="100"/>
    </row>
    <row r="80" spans="1:9" ht="15.75" customHeight="1">
      <c r="A80" s="264" t="s">
        <v>23</v>
      </c>
      <c r="B80" s="265"/>
      <c r="C80" s="265"/>
      <c r="D80" s="242">
        <v>0</v>
      </c>
      <c r="E80" s="263" t="e">
        <f>D80/'Unit Mix &amp; Rental Income'!$G$15</f>
        <v>#DIV/0!</v>
      </c>
      <c r="F80" s="253" t="e">
        <f>E80/12</f>
        <v>#DIV/0!</v>
      </c>
      <c r="G80" s="100"/>
      <c r="H80" s="100"/>
      <c r="I80" s="100"/>
    </row>
    <row r="81" spans="1:9" ht="15.75" customHeight="1">
      <c r="A81" s="264" t="s">
        <v>11</v>
      </c>
      <c r="B81" s="265"/>
      <c r="C81" s="265"/>
      <c r="D81" s="242">
        <v>0</v>
      </c>
      <c r="E81" s="263" t="e">
        <f>D81/'Unit Mix &amp; Rental Income'!$G$15</f>
        <v>#DIV/0!</v>
      </c>
      <c r="F81" s="253" t="e">
        <f>E81/12</f>
        <v>#DIV/0!</v>
      </c>
      <c r="G81" s="100"/>
      <c r="H81" s="100"/>
      <c r="I81" s="100"/>
    </row>
    <row r="82" spans="1:9" ht="15.75" customHeight="1">
      <c r="A82" s="266" t="s">
        <v>206</v>
      </c>
      <c r="B82" s="267"/>
      <c r="C82" s="267"/>
      <c r="D82" s="219">
        <f>SUM(D78:D81)</f>
        <v>0</v>
      </c>
      <c r="E82" s="249" t="e">
        <f>SUM(E78:E81)</f>
        <v>#DIV/0!</v>
      </c>
      <c r="F82" s="253" t="e">
        <f>SUM(F78:F81)</f>
        <v>#DIV/0!</v>
      </c>
      <c r="G82" s="100"/>
      <c r="H82" s="100"/>
      <c r="I82" s="100"/>
    </row>
    <row r="83" spans="1:9" ht="15.75" customHeight="1">
      <c r="A83" s="194"/>
      <c r="B83" s="195"/>
      <c r="C83" s="195"/>
      <c r="D83" s="268"/>
      <c r="E83" s="131"/>
      <c r="F83" s="100"/>
      <c r="G83" s="100"/>
      <c r="H83" s="100"/>
      <c r="I83" s="100"/>
    </row>
    <row r="84" spans="1:9" s="26" customFormat="1" ht="15.75" customHeight="1">
      <c r="A84" s="93" t="s">
        <v>207</v>
      </c>
      <c r="B84" s="94"/>
      <c r="C84" s="234"/>
      <c r="D84" s="269">
        <f>D75-D82</f>
        <v>0</v>
      </c>
      <c r="E84" s="263" t="e">
        <f>D84/'Unit Mix &amp; Rental Income'!$G$15</f>
        <v>#DIV/0!</v>
      </c>
      <c r="F84" s="253" t="e">
        <f>E84/12</f>
        <v>#DIV/0!</v>
      </c>
      <c r="G84" s="251"/>
      <c r="H84" s="251"/>
      <c r="I84" s="251"/>
    </row>
    <row r="85" spans="1:9" ht="15.75" customHeight="1">
      <c r="A85" s="100"/>
      <c r="B85" s="100"/>
      <c r="C85" s="100"/>
      <c r="D85" s="213"/>
      <c r="E85" s="100"/>
      <c r="F85" s="100"/>
      <c r="G85" s="100"/>
      <c r="H85" s="100"/>
      <c r="I85" s="100"/>
    </row>
    <row r="86" spans="1:9" ht="15.75" customHeight="1">
      <c r="A86" s="270" t="s">
        <v>399</v>
      </c>
      <c r="B86" s="32"/>
      <c r="C86" s="32"/>
      <c r="D86" s="211" t="e">
        <f>(D67-(D60+D39+D23))/'Unit Mix &amp; Rental Income'!G15</f>
        <v>#DIV/0!</v>
      </c>
      <c r="E86" s="100"/>
      <c r="F86" s="100"/>
      <c r="G86" s="100"/>
      <c r="H86" s="100"/>
      <c r="I86" s="100"/>
    </row>
    <row r="87" spans="1:9" ht="15.75" customHeight="1">
      <c r="A87" s="270" t="s">
        <v>519</v>
      </c>
      <c r="B87" s="32"/>
      <c r="C87" s="32"/>
      <c r="D87" s="211" t="e">
        <f>D86/12</f>
        <v>#DIV/0!</v>
      </c>
      <c r="E87" s="100"/>
      <c r="F87" s="100"/>
      <c r="G87" s="100"/>
      <c r="H87" s="100"/>
      <c r="I87" s="100"/>
    </row>
  </sheetData>
  <sheetProtection selectLockedCells="1"/>
  <printOptions/>
  <pageMargins left="0.7" right="0.7" top="0.75" bottom="0.75" header="0.3" footer="0.3"/>
  <pageSetup fitToHeight="0" fitToWidth="1" horizontalDpi="600" verticalDpi="600" orientation="landscape" scale="99" r:id="rId3"/>
  <rowBreaks count="2" manualBreakCount="2">
    <brk id="28" max="5" man="1"/>
    <brk id="58"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Ventura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c:creator>
  <cp:keywords/>
  <dc:description/>
  <cp:lastModifiedBy>Carruth, Tara</cp:lastModifiedBy>
  <cp:lastPrinted>2020-10-27T22:41:48Z</cp:lastPrinted>
  <dcterms:created xsi:type="dcterms:W3CDTF">2016-05-04T16:49:39Z</dcterms:created>
  <dcterms:modified xsi:type="dcterms:W3CDTF">2021-04-23T19:37:53Z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